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4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0" yWindow="460" windowWidth="28800" windowHeight="16000" tabRatio="500"/>
  </bookViews>
  <sheets>
    <sheet name="Data 2.11 (2).csv" sheetId="1" r:id="rId1"/>
    <sheet name="Sheet1" sheetId="2" r:id="rId2"/>
  </sheets>
  <definedNames>
    <definedName name="_xlnm._FilterDatabase" localSheetId="0" hidden="1">'Data 2.11 (2).csv'!$Z$1:$Z$564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144" i="1" l="1"/>
  <c r="Z186" i="1"/>
  <c r="Z215" i="1"/>
  <c r="Z218" i="1"/>
  <c r="Z272" i="1"/>
  <c r="Z358" i="1"/>
  <c r="Z389" i="1"/>
  <c r="Z2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7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16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90" i="1"/>
  <c r="Z391" i="1"/>
  <c r="Z392" i="1"/>
  <c r="Z393" i="1"/>
  <c r="Z394" i="1"/>
  <c r="Z395" i="1"/>
  <c r="Z396" i="1"/>
  <c r="Z397" i="1"/>
  <c r="AA144" i="1"/>
  <c r="AA186" i="1"/>
  <c r="AA215" i="1"/>
  <c r="AA218" i="1"/>
  <c r="AA272" i="1"/>
  <c r="AA358" i="1"/>
  <c r="AA389" i="1"/>
  <c r="AA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7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16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90" i="1"/>
  <c r="AA391" i="1"/>
  <c r="AA392" i="1"/>
  <c r="AA393" i="1"/>
  <c r="AA394" i="1"/>
  <c r="AA395" i="1"/>
  <c r="AA396" i="1"/>
  <c r="AA397" i="1"/>
  <c r="AB144" i="1"/>
  <c r="AB186" i="1"/>
  <c r="AB215" i="1"/>
  <c r="AB218" i="1"/>
  <c r="AB272" i="1"/>
  <c r="AB358" i="1"/>
  <c r="AB389" i="1"/>
  <c r="AB2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7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16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90" i="1"/>
  <c r="AB391" i="1"/>
  <c r="AB392" i="1"/>
  <c r="AB393" i="1"/>
  <c r="AB394" i="1"/>
  <c r="AB395" i="1"/>
  <c r="AB396" i="1"/>
  <c r="AB397" i="1"/>
  <c r="AC144" i="1"/>
  <c r="AC186" i="1"/>
  <c r="AC215" i="1"/>
  <c r="AC218" i="1"/>
  <c r="AC272" i="1"/>
  <c r="AC358" i="1"/>
  <c r="AC389" i="1"/>
  <c r="AC2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7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16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90" i="1"/>
  <c r="AC391" i="1"/>
  <c r="AC392" i="1"/>
  <c r="AC393" i="1"/>
  <c r="AC394" i="1"/>
  <c r="AC395" i="1"/>
  <c r="AC396" i="1"/>
  <c r="AC397" i="1"/>
  <c r="AD144" i="1"/>
  <c r="AD186" i="1"/>
  <c r="AD215" i="1"/>
  <c r="AD218" i="1"/>
  <c r="AD272" i="1"/>
  <c r="AD358" i="1"/>
  <c r="AD389" i="1"/>
  <c r="AD2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7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16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90" i="1"/>
  <c r="AD391" i="1"/>
  <c r="AD392" i="1"/>
  <c r="AD393" i="1"/>
  <c r="AD394" i="1"/>
  <c r="AD395" i="1"/>
  <c r="AD396" i="1"/>
  <c r="AD397" i="1"/>
  <c r="Y144" i="1"/>
  <c r="Y186" i="1"/>
  <c r="Y215" i="1"/>
  <c r="Y218" i="1"/>
  <c r="Y272" i="1"/>
  <c r="Y358" i="1"/>
  <c r="Y389" i="1"/>
  <c r="Y2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7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16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90" i="1"/>
  <c r="Y391" i="1"/>
  <c r="Y392" i="1"/>
  <c r="Y393" i="1"/>
  <c r="Y394" i="1"/>
  <c r="Y395" i="1"/>
  <c r="Y396" i="1"/>
  <c r="Y397" i="1"/>
  <c r="P19" i="1"/>
  <c r="I70" i="1"/>
  <c r="I71" i="1"/>
  <c r="I72" i="1"/>
  <c r="I73" i="1"/>
  <c r="I74" i="1"/>
  <c r="I75" i="1"/>
  <c r="I82" i="1"/>
  <c r="I81" i="1"/>
  <c r="I80" i="1"/>
  <c r="I79" i="1"/>
  <c r="I78" i="1"/>
  <c r="I77" i="1"/>
  <c r="I16" i="1"/>
  <c r="I14" i="1"/>
  <c r="I60" i="1"/>
  <c r="I50" i="1"/>
  <c r="I15" i="1"/>
  <c r="P76" i="1"/>
  <c r="I18" i="1"/>
  <c r="I20" i="1"/>
  <c r="I174" i="1"/>
  <c r="I4" i="1"/>
  <c r="I5" i="1"/>
  <c r="I6" i="1"/>
  <c r="I7" i="1"/>
  <c r="I8" i="1"/>
  <c r="I9" i="1"/>
  <c r="I10" i="1"/>
  <c r="I11" i="1"/>
  <c r="I12" i="1"/>
  <c r="I13" i="1"/>
  <c r="I17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1" i="1"/>
  <c r="I52" i="1"/>
  <c r="I53" i="1"/>
  <c r="I54" i="1"/>
  <c r="I55" i="1"/>
  <c r="I56" i="1"/>
  <c r="I57" i="1"/>
  <c r="I58" i="1"/>
  <c r="I59" i="1"/>
  <c r="I61" i="1"/>
  <c r="I62" i="1"/>
  <c r="I63" i="1"/>
  <c r="I64" i="1"/>
  <c r="I65" i="1"/>
  <c r="I66" i="1"/>
  <c r="I67" i="1"/>
  <c r="I68" i="1"/>
  <c r="I69" i="1"/>
  <c r="I76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16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" i="1"/>
  <c r="I2" i="1"/>
  <c r="T397" i="1"/>
  <c r="T396" i="1"/>
  <c r="T395" i="1"/>
  <c r="T394" i="1"/>
  <c r="T392" i="1"/>
  <c r="T390" i="1"/>
  <c r="T389" i="1"/>
  <c r="T385" i="1"/>
  <c r="T384" i="1"/>
  <c r="T383" i="1"/>
  <c r="T382" i="1"/>
  <c r="T379" i="1"/>
  <c r="T378" i="1"/>
  <c r="T375" i="1"/>
  <c r="T373" i="1"/>
  <c r="T372" i="1"/>
  <c r="T371" i="1"/>
  <c r="T369" i="1"/>
  <c r="T363" i="1"/>
  <c r="T362" i="1"/>
  <c r="T361" i="1"/>
  <c r="T360" i="1"/>
  <c r="T359" i="1"/>
  <c r="T358" i="1"/>
  <c r="T357" i="1"/>
  <c r="T356" i="1"/>
  <c r="T355" i="1"/>
  <c r="T354" i="1"/>
  <c r="T353" i="1"/>
  <c r="T350" i="1"/>
  <c r="T347" i="1"/>
  <c r="T346" i="1"/>
  <c r="T343" i="1"/>
  <c r="T342" i="1"/>
  <c r="T339" i="1"/>
  <c r="T338" i="1"/>
  <c r="T337" i="1"/>
  <c r="T336" i="1"/>
  <c r="T335" i="1"/>
  <c r="T334" i="1"/>
  <c r="T333" i="1"/>
  <c r="T332" i="1"/>
  <c r="T331" i="1"/>
  <c r="T330" i="1"/>
  <c r="T329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4" i="1"/>
  <c r="T298" i="1"/>
  <c r="T296" i="1"/>
  <c r="T295" i="1"/>
  <c r="T294" i="1"/>
  <c r="T290" i="1"/>
  <c r="T289" i="1"/>
  <c r="T288" i="1"/>
  <c r="T287" i="1"/>
  <c r="T286" i="1"/>
  <c r="T285" i="1"/>
  <c r="T283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3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6" i="1"/>
  <c r="T235" i="1"/>
  <c r="T234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5" i="1"/>
  <c r="T194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</calcChain>
</file>

<file path=xl/sharedStrings.xml><?xml version="1.0" encoding="utf-8"?>
<sst xmlns="http://schemas.openxmlformats.org/spreadsheetml/2006/main" count="2008" uniqueCount="569">
  <si>
    <t>Number</t>
  </si>
  <si>
    <t>Genre</t>
  </si>
  <si>
    <t>Source</t>
  </si>
  <si>
    <t>NumberintheSeries</t>
  </si>
  <si>
    <t>Movie</t>
  </si>
  <si>
    <t>ReleaseDate</t>
  </si>
  <si>
    <t>DaysFromLastFilm</t>
  </si>
  <si>
    <t>ReturnRatio</t>
  </si>
  <si>
    <t>ReturnofMainActors</t>
  </si>
  <si>
    <t>RelevanceofStoryline</t>
  </si>
  <si>
    <t>CriticsRating</t>
  </si>
  <si>
    <t>AudienceRating</t>
  </si>
  <si>
    <t>IronMan</t>
  </si>
  <si>
    <t>Action</t>
  </si>
  <si>
    <t>Comic/GraphicNovel</t>
  </si>
  <si>
    <t>IronMan2</t>
  </si>
  <si>
    <t>IronMan3</t>
  </si>
  <si>
    <t>Thor</t>
  </si>
  <si>
    <t>Thor:TheDarkWorld</t>
  </si>
  <si>
    <t>CaptainAmerica</t>
  </si>
  <si>
    <t>CaptainAmerica:TheWinterSoldier</t>
  </si>
  <si>
    <t>TheAvengers</t>
  </si>
  <si>
    <t>TheAvengers:AgeofUltron</t>
  </si>
  <si>
    <t>HarryPotter</t>
  </si>
  <si>
    <t>Adventure</t>
  </si>
  <si>
    <t>FictionBook/ShortStory</t>
  </si>
  <si>
    <t>HarryPotterandtheChamberofSecrets</t>
  </si>
  <si>
    <t>HarryPotterandthePrisonerofAzkaban</t>
  </si>
  <si>
    <t>HarryPotterandtheGobletofFire</t>
  </si>
  <si>
    <t>HarryPotterandtheOrderofthePhoenix</t>
  </si>
  <si>
    <t>HarryPotterandtheHalfBloodPrince</t>
  </si>
  <si>
    <t>HarryPotterandtheDeathlyHallows:PartI</t>
  </si>
  <si>
    <t>HarryPotterandtheDeathlyHallows:PartII</t>
  </si>
  <si>
    <t>StarWars</t>
  </si>
  <si>
    <t>OriginalScreenplay</t>
  </si>
  <si>
    <t>StarWarsEp.V:TheEmpireStrikesBack</t>
  </si>
  <si>
    <t>StarWarsEp.VI:ReturnoftheJedi</t>
  </si>
  <si>
    <t>StarWarsEp.I:ThePhantomMenace</t>
  </si>
  <si>
    <t>StarWarsEp.II:AttackoftheClones</t>
  </si>
  <si>
    <t>StarWarsEp.III:RevengeoftheSith</t>
  </si>
  <si>
    <t>JamesBond</t>
  </si>
  <si>
    <t>FromRussiaWithLove</t>
  </si>
  <si>
    <t>Goldfinger</t>
  </si>
  <si>
    <t>Thunderball</t>
  </si>
  <si>
    <t>YouOnlyLiveTwice</t>
  </si>
  <si>
    <t>OnHerMajesty'sSecretService</t>
  </si>
  <si>
    <t>DiamondsAreForever</t>
  </si>
  <si>
    <t>LiveandLetDie</t>
  </si>
  <si>
    <t>TheManwiththeGoldenGun</t>
  </si>
  <si>
    <t>TheSpyWhoLovedMe</t>
  </si>
  <si>
    <t>Moonraker</t>
  </si>
  <si>
    <t>ForYourEyesOnly</t>
  </si>
  <si>
    <t>Octopussy</t>
  </si>
  <si>
    <t>NeverSayNeverAgain</t>
  </si>
  <si>
    <t>AViewtoaKill</t>
  </si>
  <si>
    <t>TheLivingDaylights</t>
  </si>
  <si>
    <t>LicencetoKill</t>
  </si>
  <si>
    <t>Goldeneye</t>
  </si>
  <si>
    <t>TomorrowNeverDies</t>
  </si>
  <si>
    <t>TheWorldisNotEnough</t>
  </si>
  <si>
    <t>DieAnotherDay</t>
  </si>
  <si>
    <t>CasinoRoyale</t>
  </si>
  <si>
    <t>QuantumofSolace</t>
  </si>
  <si>
    <t>Skyfall</t>
  </si>
  <si>
    <t>Batman</t>
  </si>
  <si>
    <t>BatmanReturns</t>
  </si>
  <si>
    <t>Batman:MaskofthePhantasm</t>
  </si>
  <si>
    <t>BatmanForever</t>
  </si>
  <si>
    <t>Batman&amp;Robin</t>
  </si>
  <si>
    <t>BatmanBegins</t>
  </si>
  <si>
    <t>TheDarkKnight</t>
  </si>
  <si>
    <t>TheDarkKnightRises</t>
  </si>
  <si>
    <t>LordofRings</t>
  </si>
  <si>
    <t>TheLordoftheRings:TheTwoTowers</t>
  </si>
  <si>
    <t>TheLordoftheRings:TheReturnoftheKing</t>
  </si>
  <si>
    <t>TheHobbit:AnUnexpectedJourney</t>
  </si>
  <si>
    <t>TheHobbit:TheDesolationofSmaug</t>
  </si>
  <si>
    <t>TheHobbit:TheBattleoftheFiveArmies</t>
  </si>
  <si>
    <t>SpiderMan</t>
  </si>
  <si>
    <t>SpiderMan2</t>
  </si>
  <si>
    <t>SpiderMan3</t>
  </si>
  <si>
    <t>TheAmazingSpiderMan</t>
  </si>
  <si>
    <t>TheAmazingSpiderMan2</t>
  </si>
  <si>
    <t>JurassicPark</t>
  </si>
  <si>
    <t>TheLostWorld:JurassicPark</t>
  </si>
  <si>
    <t>JurassicParkIII</t>
  </si>
  <si>
    <t>JurassicWorld</t>
  </si>
  <si>
    <t>Shrek</t>
  </si>
  <si>
    <t>Shrek2</t>
  </si>
  <si>
    <t>ShrektheThird</t>
  </si>
  <si>
    <t>ShrekForeverAfter</t>
  </si>
  <si>
    <t>Twilight</t>
  </si>
  <si>
    <t>Drama</t>
  </si>
  <si>
    <t>TheTwilightSaga:NewMoon</t>
  </si>
  <si>
    <t>TheTwilightSaga:Eclipse</t>
  </si>
  <si>
    <t>TheTwilightSaga:BreakingDawn,Part1</t>
  </si>
  <si>
    <t>TheTwilightSaga:BreakingDawn,Part2</t>
  </si>
  <si>
    <t>Transformers</t>
  </si>
  <si>
    <t>BasedonTV</t>
  </si>
  <si>
    <t>Transformers:RevengeoftheFallen</t>
  </si>
  <si>
    <t>Transformers:DarkoftheMoon</t>
  </si>
  <si>
    <t>Transformers:AgeofExtinction</t>
  </si>
  <si>
    <t>Fast&amp;Furious</t>
  </si>
  <si>
    <t>Fast&amp;Furious2</t>
  </si>
  <si>
    <t>TheFastandtheFurious:TokyoDrift</t>
  </si>
  <si>
    <t>FastFive</t>
  </si>
  <si>
    <t>FastandFurious6</t>
  </si>
  <si>
    <t>Furious7</t>
  </si>
  <si>
    <t>PiratesoftheCaribbean</t>
  </si>
  <si>
    <t>PiratesoftheCaribbean:DeadMan'sChest</t>
  </si>
  <si>
    <t>PiratesoftheCaribbean:AtWorld'sEnd</t>
  </si>
  <si>
    <t>PiratesoftheCaribbean:OnStrangerTides</t>
  </si>
  <si>
    <t>StarTrek</t>
  </si>
  <si>
    <t>StarTrekII:TheWrathofKhan</t>
  </si>
  <si>
    <t>StarTrekIII:TheSearchforSpock</t>
  </si>
  <si>
    <t>StarTrekIV:TheVoyageHome</t>
  </si>
  <si>
    <t>StarTrekV:TheFinalFrontier</t>
  </si>
  <si>
    <t>StarTrekVI:TheUndiscoveredCountry</t>
  </si>
  <si>
    <t>StarTrek:Generations</t>
  </si>
  <si>
    <t>StarTrek:FirstContact</t>
  </si>
  <si>
    <t>StarTrek:Insurrection</t>
  </si>
  <si>
    <t>StarTrek:Nemesis</t>
  </si>
  <si>
    <t>StarTrekIntoDarkness</t>
  </si>
  <si>
    <t>TheHungerGames</t>
  </si>
  <si>
    <t>TheHungerGames:CatchingFire</t>
  </si>
  <si>
    <t>TheHungerGames:MockingjayPart1</t>
  </si>
  <si>
    <t>DespicableMe</t>
  </si>
  <si>
    <t>Comedy</t>
  </si>
  <si>
    <t>DespicableMe2</t>
  </si>
  <si>
    <t>Minions</t>
  </si>
  <si>
    <t>XMen</t>
  </si>
  <si>
    <t>X2</t>
  </si>
  <si>
    <t>XMen:TheLastStand</t>
  </si>
  <si>
    <t>XMenOrigins:Wolverine</t>
  </si>
  <si>
    <t>XMen:FirstClass</t>
  </si>
  <si>
    <t>TheWolverine</t>
  </si>
  <si>
    <t>XMen:DaysofFuturePast</t>
  </si>
  <si>
    <t>IndianaJones</t>
  </si>
  <si>
    <t>IndianaJonesandtheTempleofDoom</t>
  </si>
  <si>
    <t>IndianaJonesandtheLastCrusade</t>
  </si>
  <si>
    <t>IndianaJonesandtheKingdomoftheCrystalSkull</t>
  </si>
  <si>
    <t>MissionImpossible</t>
  </si>
  <si>
    <t>Mission:Impossible2</t>
  </si>
  <si>
    <t>Mission:Impossible3</t>
  </si>
  <si>
    <t>Mission:ImpossibleGhostProtocol</t>
  </si>
  <si>
    <t>Mission:ImpossibleRogueNation</t>
  </si>
  <si>
    <t>ToyStory</t>
  </si>
  <si>
    <t>ToyStory2</t>
  </si>
  <si>
    <t>ToyStory3</t>
  </si>
  <si>
    <t>Superman</t>
  </si>
  <si>
    <t>SupermanII</t>
  </si>
  <si>
    <t>SupermanIII</t>
  </si>
  <si>
    <t>SupermanIV:TheQuestforPeace</t>
  </si>
  <si>
    <t>SupermanReturns</t>
  </si>
  <si>
    <t>ManofSteel</t>
  </si>
  <si>
    <t>IceAge</t>
  </si>
  <si>
    <t>IceAge:TheMeltdown</t>
  </si>
  <si>
    <t>IceAge:DawnoftheDinosaurs</t>
  </si>
  <si>
    <t>IceAge:ContinentalDrift</t>
  </si>
  <si>
    <t>Madagascar</t>
  </si>
  <si>
    <t>Madagascar:Escape2Africa</t>
  </si>
  <si>
    <t>Madagascar3:Europe'sMostWanted</t>
  </si>
  <si>
    <t>PenguinsofMadagascar</t>
  </si>
  <si>
    <t>PlanetoftheApes</t>
  </si>
  <si>
    <t>EscapefromthePlanetoftheApes</t>
  </si>
  <si>
    <t>ConquestofthePlanetoftheApes</t>
  </si>
  <si>
    <t>BattleforthePlanetoftheApes</t>
  </si>
  <si>
    <t>RiseofthePlanetoftheApes</t>
  </si>
  <si>
    <t>DawnofthePlanetoftheApes</t>
  </si>
  <si>
    <t>Hangover</t>
  </si>
  <si>
    <t>TheHangoverPartII</t>
  </si>
  <si>
    <t>TheHangover3</t>
  </si>
  <si>
    <t>JasonBourne</t>
  </si>
  <si>
    <t>TheBourneSupremacy</t>
  </si>
  <si>
    <t>TheBourneUltimatum</t>
  </si>
  <si>
    <t>TheBourneLegacy</t>
  </si>
  <si>
    <t>MeninBlack</t>
  </si>
  <si>
    <t>MeninBlack2</t>
  </si>
  <si>
    <t>MeninBlack3</t>
  </si>
  <si>
    <t>TheTerminator</t>
  </si>
  <si>
    <t>Terminator2:JudgmentDay</t>
  </si>
  <si>
    <t>Terminator3:RiseoftheMachines</t>
  </si>
  <si>
    <t>TerminatorSalvation</t>
  </si>
  <si>
    <t>Terminator:Genisys</t>
  </si>
  <si>
    <t>MeettheParents</t>
  </si>
  <si>
    <t>MeettheFockers</t>
  </si>
  <si>
    <t>LittleFockers</t>
  </si>
  <si>
    <t>Matrix</t>
  </si>
  <si>
    <t>TheMatrixReloaded</t>
  </si>
  <si>
    <t>TheMatrixRevolutions</t>
  </si>
  <si>
    <t>AlvinandtheChipmunks</t>
  </si>
  <si>
    <t>AlvinandtheChipmunks:TheSqueakquel</t>
  </si>
  <si>
    <t>AlvinandtheChipmunks:Chipwrecked</t>
  </si>
  <si>
    <t>Animation</t>
  </si>
  <si>
    <t>MonstersUniversity</t>
  </si>
  <si>
    <t>Rocky</t>
  </si>
  <si>
    <t>Rocky2</t>
  </si>
  <si>
    <t>RockyIII</t>
  </si>
  <si>
    <t>RockyIV</t>
  </si>
  <si>
    <t>RockyV</t>
  </si>
  <si>
    <t>RockyBalboa</t>
  </si>
  <si>
    <t>NightattheMuseum</t>
  </si>
  <si>
    <t>NightattheMuseum:BattleoftheSmithsonian</t>
  </si>
  <si>
    <t>NightattheMuseum:SecretoftheTomb</t>
  </si>
  <si>
    <t>TheChroniclesofNarnia</t>
  </si>
  <si>
    <t>TheChroniclesofNarnia:PrinceCaspian</t>
  </si>
  <si>
    <t>TheChroniclesofNarnia:TheVoyageoftheDawnTreader</t>
  </si>
  <si>
    <t>Alien</t>
  </si>
  <si>
    <t>Aliens</t>
  </si>
  <si>
    <t>Alien3</t>
  </si>
  <si>
    <t>Alien:Resurrection</t>
  </si>
  <si>
    <t>AVP:AlienVs.Predator</t>
  </si>
  <si>
    <t>Aliensvs.PredatorRequiem</t>
  </si>
  <si>
    <t>Prometheus</t>
  </si>
  <si>
    <t>RushHour</t>
  </si>
  <si>
    <t>RushHour2</t>
  </si>
  <si>
    <t>RushHour3</t>
  </si>
  <si>
    <t>DieHard</t>
  </si>
  <si>
    <t>DieHard2</t>
  </si>
  <si>
    <t>DieHard:WithaVengeance</t>
  </si>
  <si>
    <t>LiveFreeorDieHard</t>
  </si>
  <si>
    <t>AGoodDaytoDieHard</t>
  </si>
  <si>
    <t>TeenageMutantNinjaTurtles</t>
  </si>
  <si>
    <t>TeenageMutantNinjaTurtlesII:TheSecretoftheOoze</t>
  </si>
  <si>
    <t>TeenageMutantNinjaTurtlesIII</t>
  </si>
  <si>
    <t>TMNT</t>
  </si>
  <si>
    <t>JackRyan</t>
  </si>
  <si>
    <t>PatriotGames</t>
  </si>
  <si>
    <t>ClearandPresentDanger</t>
  </si>
  <si>
    <t>TheSumofAllFears</t>
  </si>
  <si>
    <t>JackRyan:ShadowRecruit</t>
  </si>
  <si>
    <t>HomeAlone</t>
  </si>
  <si>
    <t>HomeAlone2:LostinNewYork</t>
  </si>
  <si>
    <t>AustinPowers</t>
  </si>
  <si>
    <t>AustinPowers:TheSpyWhoShaggedMe</t>
  </si>
  <si>
    <t>AustinPowersinGoldmember</t>
  </si>
  <si>
    <t>LethalWeapon</t>
  </si>
  <si>
    <t>LethalWeapon2</t>
  </si>
  <si>
    <t>LethalWeapon3</t>
  </si>
  <si>
    <t>LethalWeapon4</t>
  </si>
  <si>
    <t>ScaryMovie</t>
  </si>
  <si>
    <t>Horror</t>
  </si>
  <si>
    <t>ScaryMovie2</t>
  </si>
  <si>
    <t>ScaryMovie3</t>
  </si>
  <si>
    <t>ScaryMovie4</t>
  </si>
  <si>
    <t>ScaryMovieV</t>
  </si>
  <si>
    <t>TheMummy</t>
  </si>
  <si>
    <t>TheMummyReturns</t>
  </si>
  <si>
    <t>TheMummy:TomboftheDragonEmperor</t>
  </si>
  <si>
    <t>Cars</t>
  </si>
  <si>
    <t>Cars2</t>
  </si>
  <si>
    <t>Ocean'sEleven</t>
  </si>
  <si>
    <t>Ocean'sTwelve</t>
  </si>
  <si>
    <t>Ocean'sThirteen</t>
  </si>
  <si>
    <t>BeverlyHillsCop</t>
  </si>
  <si>
    <t>BeverlyHillsCopII</t>
  </si>
  <si>
    <t>BeverlyHillsCopIII</t>
  </si>
  <si>
    <t>TheKarateKid</t>
  </si>
  <si>
    <t>TheKarateKid,PartII</t>
  </si>
  <si>
    <t>TheKarateKid,PartIII</t>
  </si>
  <si>
    <t>TheNextKarateKid</t>
  </si>
  <si>
    <t>Jaws</t>
  </si>
  <si>
    <t>Jaws2</t>
  </si>
  <si>
    <t>Jaws3D</t>
  </si>
  <si>
    <t>Jaws4:TheRevenge</t>
  </si>
  <si>
    <t>TheSilenceoftheLambs</t>
  </si>
  <si>
    <t>Hannibal</t>
  </si>
  <si>
    <t>RedDragon</t>
  </si>
  <si>
    <t>HannibalRising</t>
  </si>
  <si>
    <t>Saw</t>
  </si>
  <si>
    <t>SawII</t>
  </si>
  <si>
    <t>SawIII</t>
  </si>
  <si>
    <t>SawIV</t>
  </si>
  <si>
    <t>SawV</t>
  </si>
  <si>
    <t>SawVI</t>
  </si>
  <si>
    <t>Saw3D</t>
  </si>
  <si>
    <t>BacktotheFuture</t>
  </si>
  <si>
    <t>BacktotheFuturePartII</t>
  </si>
  <si>
    <t>BacktotheFuturePartIII</t>
  </si>
  <si>
    <t>AmericanPie</t>
  </si>
  <si>
    <t>AmericanPie2</t>
  </si>
  <si>
    <t>AmericanWedding</t>
  </si>
  <si>
    <t>ParanormalActivity</t>
  </si>
  <si>
    <t>ParanormalActivity2</t>
  </si>
  <si>
    <t>ParanormalActivity3</t>
  </si>
  <si>
    <t>ParanormalActivity4</t>
  </si>
  <si>
    <t>ParanormalActivity:TheMarkedOnes</t>
  </si>
  <si>
    <t>HowtoTrainYourDragon</t>
  </si>
  <si>
    <t>HowtoTrainYourDragon2</t>
  </si>
  <si>
    <t>NationalTreasure</t>
  </si>
  <si>
    <t>NationalTreasure2:BookofSecrets</t>
  </si>
  <si>
    <t>KungFuPanda</t>
  </si>
  <si>
    <t>KungFuPanda2</t>
  </si>
  <si>
    <t>Taken</t>
  </si>
  <si>
    <t>Taken2</t>
  </si>
  <si>
    <t>Taken3</t>
  </si>
  <si>
    <t>Fridaythe13th</t>
  </si>
  <si>
    <t>Fridaythe13thPart2</t>
  </si>
  <si>
    <t>Fridaythe13thPart3</t>
  </si>
  <si>
    <t>Fridaythe13thPartIV:TheFinalChapter</t>
  </si>
  <si>
    <t>Fridaythe13thPartV:ANewBeginning</t>
  </si>
  <si>
    <t>Fridaythe13thPartVI:JasonLives</t>
  </si>
  <si>
    <t>Fridaythe13thPartVII:TheNewBlood</t>
  </si>
  <si>
    <t>Fridaythe13thPartVIII:JasonTakesManhattan</t>
  </si>
  <si>
    <t>JasonGoestoHell:TheFinalFriday</t>
  </si>
  <si>
    <t>JasonX</t>
  </si>
  <si>
    <t>Freddyvs.Jason</t>
  </si>
  <si>
    <t>TheSantaClause</t>
  </si>
  <si>
    <t>TheSantaClause2</t>
  </si>
  <si>
    <t>TheSantaClause3:TheEscapeClause</t>
  </si>
  <si>
    <t>Madea</t>
  </si>
  <si>
    <t>Madea'sFamilyReunion</t>
  </si>
  <si>
    <t>MadeaGoesToJail</t>
  </si>
  <si>
    <t>ICanDoBadAllByMyself</t>
  </si>
  <si>
    <t>Madea'sBigHappyFamily</t>
  </si>
  <si>
    <t>TylerPerry'sAMadeaChristmas</t>
  </si>
  <si>
    <t>SherlockHolmes</t>
  </si>
  <si>
    <t>SherlockHolmes:AGameofShadows</t>
  </si>
  <si>
    <t>ANightmareonElmStreet</t>
  </si>
  <si>
    <t>ANightmareOnElmStreetPart2:Freddy'sRevenge</t>
  </si>
  <si>
    <t>ANightmareOnElmStreet3:DreamWarriors</t>
  </si>
  <si>
    <t>ANightmareonElmStreet4:TheDreamMaster</t>
  </si>
  <si>
    <t>ANightmareOnElmStreet:TheDreamChild</t>
  </si>
  <si>
    <t>Freddy'sDead:TheFinalNightmare</t>
  </si>
  <si>
    <t>WesCraven'sNewNightmare</t>
  </si>
  <si>
    <t>Jackass:TheMovie</t>
  </si>
  <si>
    <t>Jackass:NumberTwo</t>
  </si>
  <si>
    <t>Jackass3D</t>
  </si>
  <si>
    <t>JackassPresents:BadGrandpa</t>
  </si>
  <si>
    <t>Ghostbusters</t>
  </si>
  <si>
    <t>GhostbustersII</t>
  </si>
  <si>
    <t>TheMuppetMovie</t>
  </si>
  <si>
    <t>TheGreatMuppetCaper</t>
  </si>
  <si>
    <t>TheMuppetsTakeManhattan</t>
  </si>
  <si>
    <t>TheMuppetChristmasCarol</t>
  </si>
  <si>
    <t>MuppetTreasureIsland</t>
  </si>
  <si>
    <t>MuppetsFromSpace</t>
  </si>
  <si>
    <t>TheMuppets</t>
  </si>
  <si>
    <t>MuppetsMostWanted</t>
  </si>
  <si>
    <t>TheDaVinciCode</t>
  </si>
  <si>
    <t>Angels&amp;Demons</t>
  </si>
  <si>
    <t>SpyKids</t>
  </si>
  <si>
    <t>SpyKids2:TheIslandofLostDreams</t>
  </si>
  <si>
    <t>SpyKids3D:GameOver</t>
  </si>
  <si>
    <t>SpyKids:AlltheTimeintheWorld</t>
  </si>
  <si>
    <t>PeterPan</t>
  </si>
  <si>
    <t>Hook</t>
  </si>
  <si>
    <t>PeterPan:ReturntoNeverland</t>
  </si>
  <si>
    <t>FindingNeverland</t>
  </si>
  <si>
    <t>BruceAlmighty</t>
  </si>
  <si>
    <t>EvanAlmighty</t>
  </si>
  <si>
    <t>FantasticFour</t>
  </si>
  <si>
    <t>FantasticFour:RiseoftheSilverSurfer</t>
  </si>
  <si>
    <t>Scream</t>
  </si>
  <si>
    <t>Scream2</t>
  </si>
  <si>
    <t>Scream3</t>
  </si>
  <si>
    <t>Scream4</t>
  </si>
  <si>
    <t>HotelTransylvania</t>
  </si>
  <si>
    <t>HotelTransylvania2</t>
  </si>
  <si>
    <t>Halloween</t>
  </si>
  <si>
    <t>HalloweenII</t>
  </si>
  <si>
    <t>Halloween3:SeasonoftheWitch</t>
  </si>
  <si>
    <t>Halloween4:TheReturnofMichaelMyers</t>
  </si>
  <si>
    <t>Halloween5:TheRevengeofMichaelMyers</t>
  </si>
  <si>
    <t>Halloween:TheCurseofMichaelMyers</t>
  </si>
  <si>
    <t>Halloween:H2O</t>
  </si>
  <si>
    <t>Halloween:Resurrection</t>
  </si>
  <si>
    <t>Halloween2</t>
  </si>
  <si>
    <t>Ted</t>
  </si>
  <si>
    <t>Ted2</t>
  </si>
  <si>
    <t>TheExorcist</t>
  </si>
  <si>
    <t>ExorcistII:TheHeretic</t>
  </si>
  <si>
    <t>TheExorcistIII</t>
  </si>
  <si>
    <t>Exorcist:TheBeginning</t>
  </si>
  <si>
    <t>GrownUps</t>
  </si>
  <si>
    <t>GrownUps2</t>
  </si>
  <si>
    <t>FirstBlood</t>
  </si>
  <si>
    <t>Rambo:FirstBloodPartII</t>
  </si>
  <si>
    <t>RamboIII</t>
  </si>
  <si>
    <t>Rambo</t>
  </si>
  <si>
    <t>Divergent</t>
  </si>
  <si>
    <t>Insurgent</t>
  </si>
  <si>
    <t>NationalLampoon'sSummerVacation</t>
  </si>
  <si>
    <t>NationalLampoon'sEuropeanVacation</t>
  </si>
  <si>
    <t>NationalLampoon'sChristmasVacation</t>
  </si>
  <si>
    <t>VegasVacation</t>
  </si>
  <si>
    <t>Vacation</t>
  </si>
  <si>
    <t>Rio</t>
  </si>
  <si>
    <t>Rio2</t>
  </si>
  <si>
    <t>G.I.Joe</t>
  </si>
  <si>
    <t>G.I.Joe:Retaliation</t>
  </si>
  <si>
    <t>ThePinkPanther</t>
  </si>
  <si>
    <t>AShotintheDark</t>
  </si>
  <si>
    <t>TheReturnofthePinkPanther</t>
  </si>
  <si>
    <t>ThePinkPantherStrikesAgain</t>
  </si>
  <si>
    <t>RevengeofthePinkPanther</t>
  </si>
  <si>
    <t>TrailofthePinkPanther</t>
  </si>
  <si>
    <t>CurseofthePinkPanther</t>
  </si>
  <si>
    <t>SonofthePinkPanther</t>
  </si>
  <si>
    <t>ThePinkPanther2</t>
  </si>
  <si>
    <t>Hulk</t>
  </si>
  <si>
    <t>TheIncredibleHulk</t>
  </si>
  <si>
    <t>TheGodfather</t>
  </si>
  <si>
    <t>TheGodfather:PartII</t>
  </si>
  <si>
    <t>TheGodfather:PartIII</t>
  </si>
  <si>
    <t>Predator</t>
  </si>
  <si>
    <t>Predator2</t>
  </si>
  <si>
    <t>Predators</t>
  </si>
  <si>
    <t>Dumb&amp;Dumber</t>
  </si>
  <si>
    <t>DumbandDumberer:WhenHarryMetLloyd</t>
  </si>
  <si>
    <t>DumbandDumberTo</t>
  </si>
  <si>
    <t>SexandtheCity</t>
  </si>
  <si>
    <t>SexandtheCity2</t>
  </si>
  <si>
    <t>MadMax</t>
  </si>
  <si>
    <t>MadMax2:TheRoadWarrior</t>
  </si>
  <si>
    <t>MadMaxBeyondThunderdome</t>
  </si>
  <si>
    <t>MadMax:FuryRoad</t>
  </si>
  <si>
    <t>TheSmurfs</t>
  </si>
  <si>
    <t>TheSmurfs2</t>
  </si>
  <si>
    <t>JourneytotheCenteroftheEarth</t>
  </si>
  <si>
    <t>Journey2:TheMysteriousIsland</t>
  </si>
  <si>
    <t>TheRing</t>
  </si>
  <si>
    <t>TheRingTwo</t>
  </si>
  <si>
    <t>StuartLittle</t>
  </si>
  <si>
    <t>StuartLittle2</t>
  </si>
  <si>
    <t>Tron</t>
  </si>
  <si>
    <t>Tron:Legacy</t>
  </si>
  <si>
    <t>LegallyBlonde</t>
  </si>
  <si>
    <t>LegallyBlonde2:Red,White&amp;Blonde</t>
  </si>
  <si>
    <t>TheMazeRunner</t>
  </si>
  <si>
    <t>MazeRunner:TheScorchTrials</t>
  </si>
  <si>
    <t>TheTexasChainsawMassacre</t>
  </si>
  <si>
    <t>TheTexasChainsawMassacre2</t>
  </si>
  <si>
    <t>Leatherface:TexasChainsawMassacreIII</t>
  </si>
  <si>
    <t>TexasChainsawMassacre:NextGeneration</t>
  </si>
  <si>
    <t>TheTexasChainsawMassacre:TheBeginning</t>
  </si>
  <si>
    <t>TexasChainsaw3D</t>
  </si>
  <si>
    <t>MagicMike</t>
  </si>
  <si>
    <t>MagicMikeXXL</t>
  </si>
  <si>
    <t>PercyJackson</t>
  </si>
  <si>
    <t>PercyJackson:SeaofMonsters</t>
  </si>
  <si>
    <t>Cats&amp;Dogs</t>
  </si>
  <si>
    <t>Cats&amp;Dogs:TheRevengeofKittyGalore</t>
  </si>
  <si>
    <t>Garfield</t>
  </si>
  <si>
    <t>Garfield:ATailofTwoKitties</t>
  </si>
  <si>
    <t>WallStreet</t>
  </si>
  <si>
    <t>WallStreet2:MoneyNeverSleeps</t>
  </si>
  <si>
    <t>SinCity</t>
  </si>
  <si>
    <t>SinCity:ADametoKillFor</t>
  </si>
  <si>
    <t>ConantheBarbarian</t>
  </si>
  <si>
    <t>ConantheDestroyer</t>
  </si>
  <si>
    <t>Psycho</t>
  </si>
  <si>
    <t>PsychoII</t>
  </si>
  <si>
    <t>PsychoIII</t>
  </si>
  <si>
    <t>28DaysLater...</t>
  </si>
  <si>
    <t>28WeeksLater</t>
  </si>
  <si>
    <t>SilentHill</t>
  </si>
  <si>
    <t>SilentHill:Revelation3D</t>
  </si>
  <si>
    <t>AnAmericanWerewolfinLondon</t>
  </si>
  <si>
    <t>AnAmericanWerewolfinParis</t>
  </si>
  <si>
    <t>TheGodsMustBeCrazy</t>
  </si>
  <si>
    <t>TheGodsMustbeCrazyII</t>
  </si>
  <si>
    <t>TheThing</t>
  </si>
  <si>
    <t>TheReturnoftheLivingDead</t>
  </si>
  <si>
    <t>ReturnoftheLivingDeadPartII</t>
  </si>
  <si>
    <t>TaiChiZero</t>
  </si>
  <si>
    <t>TaiChiHero</t>
  </si>
  <si>
    <t>Oldboy</t>
  </si>
  <si>
    <t>Boksuneunnauigeot</t>
  </si>
  <si>
    <t>Chinjeolhangeumjassi</t>
  </si>
  <si>
    <t>Nochnoydozor</t>
  </si>
  <si>
    <t>Dnevnoydozor</t>
  </si>
  <si>
    <t>Goal</t>
  </si>
  <si>
    <t>Goal!2:LivingtheDream...</t>
  </si>
  <si>
    <t>AtlasShrugged</t>
  </si>
  <si>
    <t>AtlasShrugged:PartII</t>
  </si>
  <si>
    <t>AtlasShrugged:WhoIsJohnGalt?</t>
  </si>
  <si>
    <t>DoctorDolittle</t>
  </si>
  <si>
    <t>DoctorDolittle2</t>
  </si>
  <si>
    <t>TheNuttyProfessor</t>
  </si>
  <si>
    <t>NuttyProfessorII:TheKlumps</t>
  </si>
  <si>
    <t>PitchPerfect</t>
  </si>
  <si>
    <t>PitchPerfect2</t>
  </si>
  <si>
    <t>SpongeBobSquarePants:TheMovie</t>
  </si>
  <si>
    <t>TheSpongeBobMovie:SpongeOutofWater</t>
  </si>
  <si>
    <t>ClashoftheTitans</t>
  </si>
  <si>
    <t>WrathoftheTitans</t>
  </si>
  <si>
    <t>ResidentEvil</t>
  </si>
  <si>
    <t>ResidentEvil:Apocalypse</t>
  </si>
  <si>
    <t>ResidentEvil:Extinction</t>
  </si>
  <si>
    <t>ResidentEvil:Afterlife</t>
  </si>
  <si>
    <t>ResidentEvil:Retribution</t>
  </si>
  <si>
    <t>PoliceAcademy</t>
  </si>
  <si>
    <t>PoliceAcademy2:TheirFirstAssignment</t>
  </si>
  <si>
    <t>PoliceAcademy3:BackinTraining</t>
  </si>
  <si>
    <t>PoliceAcademy4:CitizensonPatrol</t>
  </si>
  <si>
    <t>PoliceAcademy5:Assignment:MiamiBeach</t>
  </si>
  <si>
    <t>PoliceAcademy6:CityUnderSiege</t>
  </si>
  <si>
    <t>PoliceAcademy7:MissiontoMoscow</t>
  </si>
  <si>
    <t>3MenandaBaby</t>
  </si>
  <si>
    <t>3MenandaLittleLady</t>
  </si>
  <si>
    <t>BigMomma</t>
  </si>
  <si>
    <t>BigMomma'sHouse2</t>
  </si>
  <si>
    <t>BigMommas:LikeFather,LikeSon</t>
  </si>
  <si>
    <t>PaulBlart</t>
  </si>
  <si>
    <t>PaulBlart:MallCop2</t>
  </si>
  <si>
    <t>SaturdayNightFever</t>
  </si>
  <si>
    <t>StayingAlive</t>
  </si>
  <si>
    <t>ThePrincessDiaries</t>
  </si>
  <si>
    <t>ThePrincessDiaries2:RoyalEngagement</t>
  </si>
  <si>
    <t>LookWho'sTalking</t>
  </si>
  <si>
    <t>LookWho'sTalkingToo</t>
  </si>
  <si>
    <t>LookWho'sTalkingNow</t>
  </si>
  <si>
    <t>Insidious</t>
  </si>
  <si>
    <t>InsidiousChapter2</t>
  </si>
  <si>
    <t>InsidiousChapter3</t>
  </si>
  <si>
    <t>SisterAct</t>
  </si>
  <si>
    <t>SisterAct2BackintheHabit</t>
  </si>
  <si>
    <t>EveryWhichWaybutLoose</t>
  </si>
  <si>
    <t>TheBlairWitchProject</t>
  </si>
  <si>
    <t>Speed</t>
  </si>
  <si>
    <t>SpeedII:CruiseControl</t>
  </si>
  <si>
    <t>xXx</t>
  </si>
  <si>
    <t>XXX:StateoftheUnion</t>
  </si>
  <si>
    <t>GhostRider</t>
  </si>
  <si>
    <t>GhostRider:SpiritofVengeance</t>
  </si>
  <si>
    <t>BookofShadows:BlairWitch2</t>
  </si>
  <si>
    <t>FatheroftheBride</t>
  </si>
  <si>
    <t>FatheroftheBridePartII</t>
  </si>
  <si>
    <t>Wayne'sWorld</t>
  </si>
  <si>
    <t>Wayne'sWorld2</t>
  </si>
  <si>
    <t>TheAddamsFamily</t>
  </si>
  <si>
    <t>AddamsFamilyValues</t>
  </si>
  <si>
    <t>Fantasia</t>
  </si>
  <si>
    <t>Fantasia2000(IMAX)</t>
  </si>
  <si>
    <t>Red</t>
  </si>
  <si>
    <t>RED2</t>
  </si>
  <si>
    <t>GrumpyOldMen</t>
  </si>
  <si>
    <t>GrumpierOldMen</t>
  </si>
  <si>
    <t>Barbershop</t>
  </si>
  <si>
    <t>Barbershop2:BackinBusiness</t>
  </si>
  <si>
    <t>RomancingtheStone</t>
  </si>
  <si>
    <t>TheJeweloftheNile</t>
  </si>
  <si>
    <t>TheMask</t>
  </si>
  <si>
    <t>SonoftheMask</t>
  </si>
  <si>
    <t>KillBill</t>
  </si>
  <si>
    <t>KillBill:Volume2</t>
  </si>
  <si>
    <t>UnderSiege</t>
  </si>
  <si>
    <t>UnderSiege2:DarkTerritory</t>
  </si>
  <si>
    <t>KickAss</t>
  </si>
  <si>
    <t>KickAss2</t>
  </si>
  <si>
    <t>Monsters</t>
  </si>
  <si>
    <t>Year</t>
  </si>
  <si>
    <t>Avg. Price</t>
  </si>
  <si>
    <t>PreAveRev</t>
  </si>
  <si>
    <t>PreRev</t>
  </si>
  <si>
    <t>PreTickets</t>
  </si>
  <si>
    <t>PreAveTickets</t>
  </si>
  <si>
    <t>EstTickets</t>
  </si>
  <si>
    <t>MovieSeries</t>
  </si>
  <si>
    <t>TotRev</t>
  </si>
  <si>
    <t>DomeWeekend</t>
  </si>
  <si>
    <t>Budget</t>
  </si>
  <si>
    <t>DomeRev</t>
  </si>
  <si>
    <t>Rating</t>
  </si>
  <si>
    <t>PG-13</t>
  </si>
  <si>
    <t>PG</t>
  </si>
  <si>
    <t>G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</si>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</sst>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164" formatCode="0.0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scheme val="minor"/>
    </font>
    <font>
      <sz val="10"/>
      <color rgb="FF000000"/>
      <name val="Verdana"/>
    </font>
    <font>
      <sz val="12"/>
      <color rgb="FF00000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theme="1"/>
      <name val="Helvetica"/>
    </font>
    <font>
      <b/>
      <sz val="10"/>
      <color rgb="FF000000"/>
      <name val="Tahom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9">
    <xf numFmtId="0" fontId="0" fillId="0" borderId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vertical="center"/>
    </xf>
    <xf numFmtId="2" fontId="0" fillId="0" borderId="0" xfId="0" applyNumberFormat="1" applyAlignment="1">
      <alignment vertical="center" wrapText="1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9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6" fontId="4" fillId="0" borderId="0" xfId="0" applyNumberFormat="1" applyFont="1" applyAlignment="1">
      <alignment horizontal="center" vertical="center"/>
    </xf>
    <xf numFmtId="0" fontId="1" fillId="0" borderId="0" xfId="0" applyFont="1"/>
    <xf numFmtId="1" fontId="0" fillId="0" borderId="0" xfId="0" applyNumberFormat="1" applyFont="1" applyAlignment="1">
      <alignment horizontal="center" vertical="center"/>
    </xf>
  </cellXfs>
  <cellStyles count="69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4"/>
  <sheetViews>
    <sheetView tabSelected="1" zoomScale="107" workbookViewId="0">
      <selection activeCell="D387" sqref="D387"/>
    </sheetView>
  </sheetViews>
  <sheetFormatPr baseColWidth="10" defaultRowHeight="16" x14ac:dyDescent="0.2"/>
  <cols>
    <col min="1" max="1" width="15.33203125" style="4" bestFit="1" customWidth="1"/>
    <col min="2" max="2" width="30.83203125" style="1" bestFit="1" customWidth="1"/>
    <col min="3" max="3" width="9.83203125" style="1" bestFit="1" customWidth="1"/>
    <col min="4" max="4" width="21.1640625" style="1" bestFit="1" customWidth="1"/>
    <col min="5" max="5" width="18.83203125" style="4" bestFit="1" customWidth="1"/>
    <col min="6" max="6" width="18.83203125" style="4" customWidth="1"/>
    <col min="7" max="7" width="53.6640625" style="1" bestFit="1" customWidth="1"/>
    <col min="8" max="8" width="11.5" style="3" customWidth="1"/>
    <col min="9" max="9" width="12" style="3" customWidth="1"/>
    <col min="10" max="10" width="16.33203125" style="17" bestFit="1" customWidth="1"/>
    <col min="11" max="11" width="10.6640625" style="4" bestFit="1" customWidth="1"/>
    <col min="12" max="12" width="10.1640625" style="4" bestFit="1" customWidth="1"/>
    <col min="13" max="13" width="10.6640625" style="4" bestFit="1" customWidth="1"/>
    <col min="14" max="15" width="11.1640625" style="4" bestFit="1" customWidth="1"/>
    <col min="16" max="16" width="12.1640625" style="17" bestFit="1" customWidth="1"/>
    <col min="17" max="17" width="10.1640625" style="4" bestFit="1" customWidth="1"/>
    <col min="18" max="18" width="10.1640625" style="32" bestFit="1" customWidth="1"/>
    <col min="19" max="19" width="12.83203125" style="32" bestFit="1" customWidth="1"/>
    <col min="20" max="20" width="11.1640625" style="1" bestFit="1" customWidth="1"/>
    <col min="21" max="21" width="18.1640625" style="35" bestFit="1" customWidth="1"/>
    <col min="22" max="22" width="19.83203125" style="11" bestFit="1" customWidth="1"/>
    <col min="23" max="23" width="12" style="4" bestFit="1" customWidth="1"/>
    <col min="25" max="16384" width="10.83203125" style="1"/>
  </cols>
  <sheetData>
    <row r="1" spans="1:30" ht="16" customHeight="1" x14ac:dyDescent="0.2">
      <c r="A1" s="22" t="s">
        <v>0</v>
      </c>
      <c r="B1" s="22" t="s">
        <v>559</v>
      </c>
      <c r="C1" s="22" t="s">
        <v>1</v>
      </c>
      <c r="D1" s="22" t="s">
        <v>2</v>
      </c>
      <c r="E1" s="23" t="s">
        <v>3</v>
      </c>
      <c r="F1" s="23" t="s">
        <v>564</v>
      </c>
      <c r="G1" s="22" t="s">
        <v>4</v>
      </c>
      <c r="H1" s="24" t="s">
        <v>5</v>
      </c>
      <c r="I1" s="24" t="s">
        <v>552</v>
      </c>
      <c r="J1" s="21" t="s">
        <v>6</v>
      </c>
      <c r="K1" s="25" t="s">
        <v>562</v>
      </c>
      <c r="L1" s="25" t="s">
        <v>561</v>
      </c>
      <c r="M1" s="25" t="s">
        <v>563</v>
      </c>
      <c r="N1" s="25" t="s">
        <v>560</v>
      </c>
      <c r="O1" s="25" t="s">
        <v>555</v>
      </c>
      <c r="P1" s="27" t="s">
        <v>554</v>
      </c>
      <c r="Q1" s="25" t="s">
        <v>558</v>
      </c>
      <c r="R1" s="31" t="s">
        <v>556</v>
      </c>
      <c r="S1" s="31" t="s">
        <v>557</v>
      </c>
      <c r="T1" s="22" t="s">
        <v>7</v>
      </c>
      <c r="U1" s="23" t="s">
        <v>8</v>
      </c>
      <c r="V1" s="22" t="s">
        <v>9</v>
      </c>
      <c r="W1" s="23" t="s">
        <v>10</v>
      </c>
      <c r="X1" s="34" t="s">
        <v>11</v>
      </c>
      <c r="Y1" s="21" t="s">
        <v>13</v>
      </c>
      <c r="Z1" s="21" t="s">
        <v>24</v>
      </c>
      <c r="AA1" s="21" t="s">
        <v>193</v>
      </c>
      <c r="AB1" s="21" t="s">
        <v>127</v>
      </c>
      <c r="AC1" s="21" t="s">
        <v>241</v>
      </c>
      <c r="AD1" s="21" t="s">
        <v>92</v>
      </c>
    </row>
    <row r="2" spans="1:30" x14ac:dyDescent="0.2">
      <c r="A2" s="12">
        <v>1.01</v>
      </c>
      <c r="B2" s="12" t="s">
        <v>12</v>
      </c>
      <c r="C2" s="12" t="s">
        <v>13</v>
      </c>
      <c r="D2" s="12" t="s">
        <v>14</v>
      </c>
      <c r="E2" s="4">
        <v>2</v>
      </c>
      <c r="F2" s="4" t="s">
        <v>565</v>
      </c>
      <c r="G2" s="2" t="s">
        <v>15</v>
      </c>
      <c r="H2" s="3">
        <v>40305</v>
      </c>
      <c r="I2" s="10">
        <f t="shared" ref="I2:I65" si="0">YEAR(H2)</f>
        <v>2010</v>
      </c>
      <c r="J2" s="17">
        <v>735</v>
      </c>
      <c r="K2" s="4">
        <v>170000000</v>
      </c>
      <c r="L2" s="4">
        <v>128122480</v>
      </c>
      <c r="M2" s="4">
        <v>312128345</v>
      </c>
      <c r="N2" s="4">
        <v>623256345</v>
      </c>
      <c r="O2" s="4">
        <v>582443126</v>
      </c>
      <c r="P2" s="15">
        <v>582443126</v>
      </c>
      <c r="Q2" s="4">
        <v>78993199.619771868</v>
      </c>
      <c r="R2" s="4">
        <v>81120212.534818947</v>
      </c>
      <c r="S2" s="4">
        <v>81120212.534818947</v>
      </c>
      <c r="T2" s="2">
        <f t="shared" ref="T2:T42" si="1">N2/K2</f>
        <v>3.6662137941176471</v>
      </c>
      <c r="U2" s="35">
        <v>1</v>
      </c>
      <c r="V2" s="5">
        <v>0</v>
      </c>
      <c r="W2" s="4">
        <v>72</v>
      </c>
      <c r="X2" s="10">
        <v>91</v>
      </c>
      <c r="Y2" s="1">
        <f t="shared" ref="Y2:Y65" si="2">IF(C2="Action",1,0)</f>
        <v>1</v>
      </c>
      <c r="Z2" s="1">
        <f t="shared" ref="Z2:Z65" si="3">IF(C2="Adventure",1,0)</f>
        <v>0</v>
      </c>
      <c r="AA2" s="1">
        <f t="shared" ref="AA2:AA65" si="4">IF(C2="Animation",1,0)</f>
        <v>0</v>
      </c>
      <c r="AB2" s="1">
        <f t="shared" ref="AB2:AB65" si="5">IF(C2="Comedy",1,0)</f>
        <v>0</v>
      </c>
      <c r="AC2" s="1">
        <f t="shared" ref="AC2:AC65" si="6">IF(C2="Horror",1,0)</f>
        <v>0</v>
      </c>
      <c r="AD2" s="1">
        <f t="shared" ref="AD2:AD65" si="7">IF(C2="Drama",1,0)</f>
        <v>0</v>
      </c>
    </row>
    <row r="3" spans="1:30" x14ac:dyDescent="0.2">
      <c r="A3" s="12">
        <v>1.02</v>
      </c>
      <c r="B3" s="12" t="s">
        <v>12</v>
      </c>
      <c r="C3" s="12" t="s">
        <v>13</v>
      </c>
      <c r="D3" s="12" t="s">
        <v>14</v>
      </c>
      <c r="E3" s="4">
        <v>3</v>
      </c>
      <c r="F3" s="4" t="s">
        <v>565</v>
      </c>
      <c r="G3" s="2" t="s">
        <v>16</v>
      </c>
      <c r="H3" s="3">
        <v>41397</v>
      </c>
      <c r="I3" s="10">
        <f t="shared" si="0"/>
        <v>2013</v>
      </c>
      <c r="J3" s="17">
        <v>1092</v>
      </c>
      <c r="K3" s="4">
        <v>200000000</v>
      </c>
      <c r="L3" s="4">
        <v>174144585</v>
      </c>
      <c r="M3" s="4">
        <v>408992272</v>
      </c>
      <c r="N3" s="4">
        <v>1215392272</v>
      </c>
      <c r="O3" s="4">
        <v>623256345</v>
      </c>
      <c r="P3" s="15">
        <v>602849735.5</v>
      </c>
      <c r="Q3" s="4">
        <v>149494744.40344402</v>
      </c>
      <c r="R3" s="4">
        <v>78993199.619771868</v>
      </c>
      <c r="S3" s="4">
        <v>80056706.077295408</v>
      </c>
      <c r="T3" s="2">
        <f t="shared" si="1"/>
        <v>6.0769613600000003</v>
      </c>
      <c r="U3" s="35">
        <v>1</v>
      </c>
      <c r="V3" s="28">
        <v>0</v>
      </c>
      <c r="W3" s="4">
        <v>79</v>
      </c>
      <c r="X3" s="10">
        <v>72</v>
      </c>
      <c r="Y3" s="1">
        <f t="shared" si="2"/>
        <v>1</v>
      </c>
      <c r="Z3" s="1">
        <f t="shared" si="3"/>
        <v>0</v>
      </c>
      <c r="AA3" s="1">
        <f t="shared" si="4"/>
        <v>0</v>
      </c>
      <c r="AB3" s="1">
        <f t="shared" si="5"/>
        <v>0</v>
      </c>
      <c r="AC3" s="1">
        <f t="shared" si="6"/>
        <v>0</v>
      </c>
      <c r="AD3" s="1">
        <f t="shared" si="7"/>
        <v>0</v>
      </c>
    </row>
    <row r="4" spans="1:30" x14ac:dyDescent="0.2">
      <c r="A4" s="12">
        <v>2.0099999999999998</v>
      </c>
      <c r="B4" s="12" t="s">
        <v>17</v>
      </c>
      <c r="C4" s="12" t="s">
        <v>13</v>
      </c>
      <c r="D4" s="12" t="s">
        <v>14</v>
      </c>
      <c r="E4" s="4">
        <v>2</v>
      </c>
      <c r="F4" s="4" t="s">
        <v>565</v>
      </c>
      <c r="G4" s="6" t="s">
        <v>18</v>
      </c>
      <c r="H4" s="3">
        <v>41586</v>
      </c>
      <c r="I4" s="10">
        <f t="shared" si="0"/>
        <v>2013</v>
      </c>
      <c r="J4" s="17">
        <v>917</v>
      </c>
      <c r="K4" s="4">
        <v>150000000</v>
      </c>
      <c r="L4" s="4">
        <v>85737841</v>
      </c>
      <c r="M4" s="4">
        <v>206360018</v>
      </c>
      <c r="N4" s="4">
        <v>633360018</v>
      </c>
      <c r="O4" s="4">
        <v>449326618</v>
      </c>
      <c r="P4" s="15">
        <v>449326618</v>
      </c>
      <c r="Q4" s="4">
        <v>77904061.254612535</v>
      </c>
      <c r="R4" s="4">
        <v>56661616.393442623</v>
      </c>
      <c r="S4" s="4">
        <v>56661616.393442623</v>
      </c>
      <c r="T4" s="2">
        <f t="shared" si="1"/>
        <v>4.2224001199999996</v>
      </c>
      <c r="U4" s="35">
        <v>1</v>
      </c>
      <c r="V4" s="28">
        <v>0</v>
      </c>
      <c r="W4" s="4">
        <v>66</v>
      </c>
      <c r="X4" s="10">
        <v>76</v>
      </c>
      <c r="Y4" s="1">
        <f t="shared" si="2"/>
        <v>1</v>
      </c>
      <c r="Z4" s="1">
        <f t="shared" si="3"/>
        <v>0</v>
      </c>
      <c r="AA4" s="1">
        <f t="shared" si="4"/>
        <v>0</v>
      </c>
      <c r="AB4" s="1">
        <f t="shared" si="5"/>
        <v>0</v>
      </c>
      <c r="AC4" s="1">
        <f t="shared" si="6"/>
        <v>0</v>
      </c>
      <c r="AD4" s="1">
        <f t="shared" si="7"/>
        <v>0</v>
      </c>
    </row>
    <row r="5" spans="1:30" x14ac:dyDescent="0.2">
      <c r="A5" s="12">
        <v>3.01</v>
      </c>
      <c r="B5" s="12" t="s">
        <v>19</v>
      </c>
      <c r="C5" s="12" t="s">
        <v>13</v>
      </c>
      <c r="D5" s="12" t="s">
        <v>14</v>
      </c>
      <c r="E5" s="4">
        <v>2</v>
      </c>
      <c r="F5" s="4" t="s">
        <v>565</v>
      </c>
      <c r="G5" s="2" t="s">
        <v>20</v>
      </c>
      <c r="H5" s="3">
        <v>41733</v>
      </c>
      <c r="I5" s="10">
        <f t="shared" si="0"/>
        <v>2014</v>
      </c>
      <c r="J5" s="17">
        <v>987</v>
      </c>
      <c r="K5" s="4">
        <v>170000000</v>
      </c>
      <c r="L5" s="4">
        <v>95023721</v>
      </c>
      <c r="M5" s="4">
        <v>259746958</v>
      </c>
      <c r="N5" s="4">
        <v>713846958</v>
      </c>
      <c r="O5" s="4">
        <v>370569776</v>
      </c>
      <c r="P5" s="15">
        <v>370569776</v>
      </c>
      <c r="Q5" s="4">
        <v>87374168.665850669</v>
      </c>
      <c r="R5" s="4">
        <v>46730110.466582596</v>
      </c>
      <c r="S5" s="4">
        <v>46730110.466582596</v>
      </c>
      <c r="T5" s="2">
        <f t="shared" si="1"/>
        <v>4.1990997529411764</v>
      </c>
      <c r="U5" s="35">
        <v>1</v>
      </c>
      <c r="V5" s="28">
        <v>0</v>
      </c>
      <c r="W5" s="4">
        <v>89</v>
      </c>
      <c r="X5" s="10">
        <v>74</v>
      </c>
      <c r="Y5" s="1">
        <f t="shared" si="2"/>
        <v>1</v>
      </c>
      <c r="Z5" s="1">
        <f t="shared" si="3"/>
        <v>0</v>
      </c>
      <c r="AA5" s="1">
        <f t="shared" si="4"/>
        <v>0</v>
      </c>
      <c r="AB5" s="1">
        <f t="shared" si="5"/>
        <v>0</v>
      </c>
      <c r="AC5" s="1">
        <f t="shared" si="6"/>
        <v>0</v>
      </c>
      <c r="AD5" s="1">
        <f t="shared" si="7"/>
        <v>0</v>
      </c>
    </row>
    <row r="6" spans="1:30" x14ac:dyDescent="0.2">
      <c r="A6" s="12">
        <v>4.01</v>
      </c>
      <c r="B6" s="12" t="s">
        <v>21</v>
      </c>
      <c r="C6" s="12" t="s">
        <v>13</v>
      </c>
      <c r="D6" s="12" t="s">
        <v>14</v>
      </c>
      <c r="E6" s="4">
        <v>2</v>
      </c>
      <c r="F6" s="4" t="s">
        <v>565</v>
      </c>
      <c r="G6" s="2" t="s">
        <v>22</v>
      </c>
      <c r="H6" s="3">
        <v>42125</v>
      </c>
      <c r="I6" s="10">
        <f t="shared" si="0"/>
        <v>2015</v>
      </c>
      <c r="J6" s="17">
        <v>1092</v>
      </c>
      <c r="K6" s="4">
        <v>250000000</v>
      </c>
      <c r="L6" s="4">
        <v>191271109</v>
      </c>
      <c r="M6" s="4">
        <v>459005868</v>
      </c>
      <c r="N6" s="4">
        <v>1404705868</v>
      </c>
      <c r="O6" s="4">
        <v>1519479547</v>
      </c>
      <c r="P6" s="15">
        <v>1519479547</v>
      </c>
      <c r="Q6" s="4">
        <v>166631775.56346384</v>
      </c>
      <c r="R6" s="4">
        <v>190889390.32663316</v>
      </c>
      <c r="S6" s="4">
        <v>190889390.32663316</v>
      </c>
      <c r="T6" s="2">
        <f t="shared" si="1"/>
        <v>5.6188234719999999</v>
      </c>
      <c r="U6" s="35">
        <v>1</v>
      </c>
      <c r="V6" s="5">
        <v>0</v>
      </c>
      <c r="W6" s="4">
        <v>74</v>
      </c>
      <c r="X6" s="10">
        <v>91</v>
      </c>
      <c r="Y6" s="1">
        <f t="shared" si="2"/>
        <v>1</v>
      </c>
      <c r="Z6" s="1">
        <f t="shared" si="3"/>
        <v>0</v>
      </c>
      <c r="AA6" s="1">
        <f t="shared" si="4"/>
        <v>0</v>
      </c>
      <c r="AB6" s="1">
        <f t="shared" si="5"/>
        <v>0</v>
      </c>
      <c r="AC6" s="1">
        <f t="shared" si="6"/>
        <v>0</v>
      </c>
      <c r="AD6" s="1">
        <f t="shared" si="7"/>
        <v>0</v>
      </c>
    </row>
    <row r="7" spans="1:30" x14ac:dyDescent="0.2">
      <c r="A7" s="12">
        <v>5.01</v>
      </c>
      <c r="B7" s="12" t="s">
        <v>23</v>
      </c>
      <c r="C7" s="12" t="s">
        <v>24</v>
      </c>
      <c r="D7" s="12" t="s">
        <v>25</v>
      </c>
      <c r="E7" s="4">
        <v>2</v>
      </c>
      <c r="F7" s="4" t="s">
        <v>566</v>
      </c>
      <c r="G7" s="2" t="s">
        <v>26</v>
      </c>
      <c r="H7" s="3">
        <v>37575</v>
      </c>
      <c r="I7" s="10">
        <f t="shared" si="0"/>
        <v>2002</v>
      </c>
      <c r="J7" s="17">
        <v>364</v>
      </c>
      <c r="K7" s="4">
        <v>100000000</v>
      </c>
      <c r="L7" s="4">
        <v>88357488</v>
      </c>
      <c r="M7" s="4">
        <v>261987880</v>
      </c>
      <c r="N7" s="4">
        <v>878979634</v>
      </c>
      <c r="O7" s="4">
        <v>974755371</v>
      </c>
      <c r="P7" s="15">
        <v>974755371</v>
      </c>
      <c r="Q7" s="4">
        <v>151287372.46127367</v>
      </c>
      <c r="R7" s="4">
        <v>172218263.42756182</v>
      </c>
      <c r="S7" s="4">
        <v>172218263.42756182</v>
      </c>
      <c r="T7" s="2">
        <f t="shared" si="1"/>
        <v>8.7897963400000005</v>
      </c>
      <c r="U7" s="35">
        <v>1</v>
      </c>
      <c r="V7" s="28">
        <v>1</v>
      </c>
      <c r="W7" s="4">
        <v>82</v>
      </c>
      <c r="X7" s="10">
        <v>82</v>
      </c>
      <c r="Y7" s="1">
        <f t="shared" si="2"/>
        <v>0</v>
      </c>
      <c r="Z7" s="1">
        <f t="shared" si="3"/>
        <v>1</v>
      </c>
      <c r="AA7" s="1">
        <f t="shared" si="4"/>
        <v>0</v>
      </c>
      <c r="AB7" s="1">
        <f t="shared" si="5"/>
        <v>0</v>
      </c>
      <c r="AC7" s="1">
        <f t="shared" si="6"/>
        <v>0</v>
      </c>
      <c r="AD7" s="1">
        <f t="shared" si="7"/>
        <v>0</v>
      </c>
    </row>
    <row r="8" spans="1:30" x14ac:dyDescent="0.2">
      <c r="A8" s="12">
        <v>5.0199999999999996</v>
      </c>
      <c r="B8" s="12" t="s">
        <v>23</v>
      </c>
      <c r="C8" s="12" t="s">
        <v>24</v>
      </c>
      <c r="D8" s="12" t="s">
        <v>25</v>
      </c>
      <c r="E8" s="4">
        <v>3</v>
      </c>
      <c r="F8" s="4" t="s">
        <v>566</v>
      </c>
      <c r="G8" s="2" t="s">
        <v>27</v>
      </c>
      <c r="H8" s="3">
        <v>38142</v>
      </c>
      <c r="I8" s="10">
        <f t="shared" si="0"/>
        <v>2004</v>
      </c>
      <c r="J8" s="17">
        <v>567</v>
      </c>
      <c r="K8" s="4">
        <v>130000000</v>
      </c>
      <c r="L8" s="4">
        <v>93687367</v>
      </c>
      <c r="M8" s="4">
        <v>249538952</v>
      </c>
      <c r="N8" s="4">
        <v>796688549</v>
      </c>
      <c r="O8" s="4">
        <v>878979634</v>
      </c>
      <c r="P8" s="15">
        <v>926867502.5</v>
      </c>
      <c r="Q8" s="4">
        <v>128291231.72302738</v>
      </c>
      <c r="R8" s="4">
        <v>151287372.46127367</v>
      </c>
      <c r="S8" s="4">
        <v>161752817.94441774</v>
      </c>
      <c r="T8" s="2">
        <f t="shared" si="1"/>
        <v>6.1283734538461543</v>
      </c>
      <c r="U8" s="35">
        <v>1</v>
      </c>
      <c r="V8" s="28">
        <v>1</v>
      </c>
      <c r="W8" s="4">
        <v>91</v>
      </c>
      <c r="X8" s="10">
        <v>79</v>
      </c>
      <c r="Y8" s="1">
        <f t="shared" si="2"/>
        <v>0</v>
      </c>
      <c r="Z8" s="1">
        <f t="shared" si="3"/>
        <v>1</v>
      </c>
      <c r="AA8" s="1">
        <f t="shared" si="4"/>
        <v>0</v>
      </c>
      <c r="AB8" s="1">
        <f t="shared" si="5"/>
        <v>0</v>
      </c>
      <c r="AC8" s="1">
        <f t="shared" si="6"/>
        <v>0</v>
      </c>
      <c r="AD8" s="1">
        <f t="shared" si="7"/>
        <v>0</v>
      </c>
    </row>
    <row r="9" spans="1:30" x14ac:dyDescent="0.2">
      <c r="A9" s="12">
        <v>5.03</v>
      </c>
      <c r="B9" s="12" t="s">
        <v>23</v>
      </c>
      <c r="C9" s="12" t="s">
        <v>24</v>
      </c>
      <c r="D9" s="12" t="s">
        <v>25</v>
      </c>
      <c r="E9" s="4">
        <v>4</v>
      </c>
      <c r="F9" s="4" t="s">
        <v>566</v>
      </c>
      <c r="G9" s="2" t="s">
        <v>28</v>
      </c>
      <c r="H9" s="3">
        <v>38674</v>
      </c>
      <c r="I9" s="10">
        <f t="shared" si="0"/>
        <v>2005</v>
      </c>
      <c r="J9" s="17">
        <v>532</v>
      </c>
      <c r="K9" s="4">
        <v>150000000</v>
      </c>
      <c r="L9" s="4">
        <v>102685961</v>
      </c>
      <c r="M9" s="4">
        <v>290013036</v>
      </c>
      <c r="N9" s="4">
        <v>896911078</v>
      </c>
      <c r="O9" s="4">
        <v>796688549</v>
      </c>
      <c r="P9" s="15">
        <v>883474518</v>
      </c>
      <c r="Q9" s="4">
        <v>139923725.11700466</v>
      </c>
      <c r="R9" s="4">
        <v>128291231.72302738</v>
      </c>
      <c r="S9" s="4">
        <v>150598955.87062097</v>
      </c>
      <c r="T9" s="2">
        <f t="shared" si="1"/>
        <v>5.9794071866666663</v>
      </c>
      <c r="U9" s="35">
        <v>1</v>
      </c>
      <c r="V9" s="5">
        <v>1</v>
      </c>
      <c r="W9" s="4">
        <v>88</v>
      </c>
      <c r="X9" s="10">
        <v>86</v>
      </c>
      <c r="Y9" s="1">
        <f t="shared" si="2"/>
        <v>0</v>
      </c>
      <c r="Z9" s="1">
        <f t="shared" si="3"/>
        <v>1</v>
      </c>
      <c r="AA9" s="1">
        <f t="shared" si="4"/>
        <v>0</v>
      </c>
      <c r="AB9" s="1">
        <f t="shared" si="5"/>
        <v>0</v>
      </c>
      <c r="AC9" s="1">
        <f t="shared" si="6"/>
        <v>0</v>
      </c>
      <c r="AD9" s="1">
        <f t="shared" si="7"/>
        <v>0</v>
      </c>
    </row>
    <row r="10" spans="1:30" x14ac:dyDescent="0.2">
      <c r="A10" s="12">
        <v>5.04</v>
      </c>
      <c r="B10" s="12" t="s">
        <v>23</v>
      </c>
      <c r="C10" s="12" t="s">
        <v>24</v>
      </c>
      <c r="D10" s="12" t="s">
        <v>25</v>
      </c>
      <c r="E10" s="4">
        <v>5</v>
      </c>
      <c r="F10" s="4" t="s">
        <v>566</v>
      </c>
      <c r="G10" s="2" t="s">
        <v>29</v>
      </c>
      <c r="H10" s="3">
        <v>39274</v>
      </c>
      <c r="I10" s="10">
        <f t="shared" si="0"/>
        <v>2007</v>
      </c>
      <c r="J10" s="17">
        <v>600</v>
      </c>
      <c r="K10" s="4">
        <v>150000000</v>
      </c>
      <c r="L10" s="4">
        <v>77108414</v>
      </c>
      <c r="M10" s="4">
        <v>292004738</v>
      </c>
      <c r="N10" s="4">
        <v>942943935</v>
      </c>
      <c r="O10" s="4">
        <v>896911078</v>
      </c>
      <c r="P10" s="15">
        <v>886833658</v>
      </c>
      <c r="Q10" s="4">
        <v>137055804.50581396</v>
      </c>
      <c r="R10" s="4">
        <v>139923725.11700466</v>
      </c>
      <c r="S10" s="4">
        <v>147930148.18221688</v>
      </c>
      <c r="T10" s="2">
        <f t="shared" si="1"/>
        <v>6.2862929000000003</v>
      </c>
      <c r="U10" s="35">
        <v>1</v>
      </c>
      <c r="V10" s="28">
        <v>1</v>
      </c>
      <c r="W10" s="4">
        <v>79</v>
      </c>
      <c r="X10" s="10">
        <v>74</v>
      </c>
      <c r="Y10" s="1">
        <f t="shared" si="2"/>
        <v>0</v>
      </c>
      <c r="Z10" s="1">
        <f t="shared" si="3"/>
        <v>1</v>
      </c>
      <c r="AA10" s="1">
        <f t="shared" si="4"/>
        <v>0</v>
      </c>
      <c r="AB10" s="1">
        <f t="shared" si="5"/>
        <v>0</v>
      </c>
      <c r="AC10" s="1">
        <f t="shared" si="6"/>
        <v>0</v>
      </c>
      <c r="AD10" s="1">
        <f t="shared" si="7"/>
        <v>0</v>
      </c>
    </row>
    <row r="11" spans="1:30" x14ac:dyDescent="0.2">
      <c r="A11" s="12">
        <v>5.05</v>
      </c>
      <c r="B11" s="12" t="s">
        <v>23</v>
      </c>
      <c r="C11" s="12" t="s">
        <v>24</v>
      </c>
      <c r="D11" s="12" t="s">
        <v>25</v>
      </c>
      <c r="E11" s="4">
        <v>6</v>
      </c>
      <c r="F11" s="4" t="s">
        <v>566</v>
      </c>
      <c r="G11" s="26" t="s">
        <v>30</v>
      </c>
      <c r="H11" s="3">
        <v>40009</v>
      </c>
      <c r="I11" s="10">
        <f t="shared" si="0"/>
        <v>2009</v>
      </c>
      <c r="J11" s="17">
        <v>735</v>
      </c>
      <c r="K11" s="4">
        <v>250000000</v>
      </c>
      <c r="L11" s="4">
        <v>77835727</v>
      </c>
      <c r="M11" s="4">
        <v>301959197</v>
      </c>
      <c r="N11" s="4">
        <v>935083686</v>
      </c>
      <c r="O11" s="4">
        <v>942943935</v>
      </c>
      <c r="P11" s="15">
        <v>898055713.39999998</v>
      </c>
      <c r="Q11" s="4">
        <v>124677824.8</v>
      </c>
      <c r="R11" s="4">
        <v>137055804.50581396</v>
      </c>
      <c r="S11" s="4">
        <v>145755279.44693631</v>
      </c>
      <c r="T11" s="2">
        <f t="shared" si="1"/>
        <v>3.7403347440000001</v>
      </c>
      <c r="U11" s="35">
        <v>1</v>
      </c>
      <c r="V11" s="5">
        <v>1</v>
      </c>
      <c r="W11" s="4">
        <v>84</v>
      </c>
      <c r="X11" s="10">
        <v>81</v>
      </c>
      <c r="Y11" s="1">
        <f t="shared" si="2"/>
        <v>0</v>
      </c>
      <c r="Z11" s="1">
        <f t="shared" si="3"/>
        <v>1</v>
      </c>
      <c r="AA11" s="1">
        <f t="shared" si="4"/>
        <v>0</v>
      </c>
      <c r="AB11" s="1">
        <f t="shared" si="5"/>
        <v>0</v>
      </c>
      <c r="AC11" s="1">
        <f t="shared" si="6"/>
        <v>0</v>
      </c>
      <c r="AD11" s="1">
        <f t="shared" si="7"/>
        <v>0</v>
      </c>
    </row>
    <row r="12" spans="1:30" x14ac:dyDescent="0.2">
      <c r="A12" s="12">
        <v>5.0599999999999996</v>
      </c>
      <c r="B12" s="12" t="s">
        <v>23</v>
      </c>
      <c r="C12" s="12" t="s">
        <v>24</v>
      </c>
      <c r="D12" s="12" t="s">
        <v>25</v>
      </c>
      <c r="E12" s="4">
        <v>7</v>
      </c>
      <c r="F12" s="4" t="s">
        <v>566</v>
      </c>
      <c r="G12" s="2" t="s">
        <v>31</v>
      </c>
      <c r="H12" s="3">
        <v>40501</v>
      </c>
      <c r="I12" s="10">
        <f t="shared" si="0"/>
        <v>2010</v>
      </c>
      <c r="J12" s="17">
        <v>492</v>
      </c>
      <c r="K12" s="4">
        <v>125000000</v>
      </c>
      <c r="L12" s="4">
        <v>125017372</v>
      </c>
      <c r="M12" s="4">
        <v>295001070</v>
      </c>
      <c r="N12" s="4">
        <v>959301070</v>
      </c>
      <c r="O12" s="4">
        <v>935083686</v>
      </c>
      <c r="P12" s="15">
        <v>904227042.16999996</v>
      </c>
      <c r="Q12" s="4">
        <v>121584419.51837769</v>
      </c>
      <c r="R12" s="4">
        <v>124677824.8</v>
      </c>
      <c r="S12" s="4">
        <v>142242370.33911356</v>
      </c>
      <c r="T12" s="2">
        <f t="shared" si="1"/>
        <v>7.6744085599999998</v>
      </c>
      <c r="U12" s="35">
        <v>1</v>
      </c>
      <c r="V12" s="5">
        <v>1</v>
      </c>
      <c r="W12" s="4">
        <v>78</v>
      </c>
      <c r="X12" s="10">
        <v>77</v>
      </c>
      <c r="Y12" s="1">
        <f t="shared" si="2"/>
        <v>0</v>
      </c>
      <c r="Z12" s="1">
        <f t="shared" si="3"/>
        <v>1</v>
      </c>
      <c r="AA12" s="1">
        <f t="shared" si="4"/>
        <v>0</v>
      </c>
      <c r="AB12" s="1">
        <f t="shared" si="5"/>
        <v>0</v>
      </c>
      <c r="AC12" s="1">
        <f t="shared" si="6"/>
        <v>0</v>
      </c>
      <c r="AD12" s="1">
        <f t="shared" si="7"/>
        <v>0</v>
      </c>
    </row>
    <row r="13" spans="1:30" x14ac:dyDescent="0.2">
      <c r="A13" s="12">
        <v>5.07</v>
      </c>
      <c r="B13" s="12" t="s">
        <v>23</v>
      </c>
      <c r="C13" s="12" t="s">
        <v>24</v>
      </c>
      <c r="D13" s="12" t="s">
        <v>25</v>
      </c>
      <c r="E13" s="4">
        <v>8</v>
      </c>
      <c r="F13" s="4" t="s">
        <v>566</v>
      </c>
      <c r="G13" s="2" t="s">
        <v>32</v>
      </c>
      <c r="H13" s="3">
        <v>40739</v>
      </c>
      <c r="I13" s="10">
        <f t="shared" si="0"/>
        <v>2011</v>
      </c>
      <c r="J13" s="17">
        <v>238</v>
      </c>
      <c r="K13" s="4">
        <v>125000000</v>
      </c>
      <c r="L13" s="4">
        <v>169189427</v>
      </c>
      <c r="M13" s="4">
        <v>381011219</v>
      </c>
      <c r="N13" s="4">
        <v>1341511219</v>
      </c>
      <c r="O13" s="4">
        <v>959301070</v>
      </c>
      <c r="P13" s="15">
        <v>912094760.42999995</v>
      </c>
      <c r="Q13" s="4">
        <v>169169132.28247163</v>
      </c>
      <c r="R13" s="4">
        <v>121584419.51837769</v>
      </c>
      <c r="S13" s="4">
        <v>139291234.50757986</v>
      </c>
      <c r="T13" s="2">
        <f t="shared" si="1"/>
        <v>10.732089752</v>
      </c>
      <c r="U13" s="35">
        <v>1</v>
      </c>
      <c r="V13" s="28">
        <v>1</v>
      </c>
      <c r="W13" s="4">
        <v>96</v>
      </c>
      <c r="X13" s="10">
        <v>85</v>
      </c>
      <c r="Y13" s="1">
        <f t="shared" si="2"/>
        <v>0</v>
      </c>
      <c r="Z13" s="1">
        <f t="shared" si="3"/>
        <v>1</v>
      </c>
      <c r="AA13" s="1">
        <f t="shared" si="4"/>
        <v>0</v>
      </c>
      <c r="AB13" s="1">
        <f t="shared" si="5"/>
        <v>0</v>
      </c>
      <c r="AC13" s="1">
        <f t="shared" si="6"/>
        <v>0</v>
      </c>
      <c r="AD13" s="1">
        <f t="shared" si="7"/>
        <v>0</v>
      </c>
    </row>
    <row r="14" spans="1:30" x14ac:dyDescent="0.2">
      <c r="A14" s="12">
        <v>6.01</v>
      </c>
      <c r="B14" s="12" t="s">
        <v>33</v>
      </c>
      <c r="C14" s="12" t="s">
        <v>24</v>
      </c>
      <c r="D14" s="12" t="s">
        <v>34</v>
      </c>
      <c r="E14" s="4">
        <v>2</v>
      </c>
      <c r="F14" s="4" t="s">
        <v>565</v>
      </c>
      <c r="G14" s="2" t="s">
        <v>35</v>
      </c>
      <c r="H14" s="3">
        <v>29362</v>
      </c>
      <c r="I14" s="10">
        <f t="shared" si="0"/>
        <v>1980</v>
      </c>
      <c r="J14" s="17">
        <v>1092</v>
      </c>
      <c r="K14" s="4">
        <v>23000000</v>
      </c>
      <c r="L14" s="4">
        <v>4910483</v>
      </c>
      <c r="M14" s="4">
        <v>290158751</v>
      </c>
      <c r="N14" s="4">
        <v>534058751</v>
      </c>
      <c r="O14" s="4">
        <v>786535665</v>
      </c>
      <c r="P14" s="15">
        <v>786535665</v>
      </c>
      <c r="Q14" s="4">
        <v>198534851.67286247</v>
      </c>
      <c r="R14" s="4">
        <v>352706576.23318386</v>
      </c>
      <c r="S14" s="4">
        <v>352706576.23318386</v>
      </c>
      <c r="T14" s="2">
        <f t="shared" si="1"/>
        <v>23.219945695652175</v>
      </c>
      <c r="U14" s="35">
        <v>1</v>
      </c>
      <c r="V14" s="5">
        <v>1</v>
      </c>
      <c r="W14" s="4">
        <v>94</v>
      </c>
      <c r="X14" s="10">
        <v>96</v>
      </c>
      <c r="Y14" s="1">
        <f t="shared" si="2"/>
        <v>0</v>
      </c>
      <c r="Z14" s="1">
        <f t="shared" si="3"/>
        <v>1</v>
      </c>
      <c r="AA14" s="1">
        <f t="shared" si="4"/>
        <v>0</v>
      </c>
      <c r="AB14" s="1">
        <f t="shared" si="5"/>
        <v>0</v>
      </c>
      <c r="AC14" s="1">
        <f t="shared" si="6"/>
        <v>0</v>
      </c>
      <c r="AD14" s="1">
        <f t="shared" si="7"/>
        <v>0</v>
      </c>
    </row>
    <row r="15" spans="1:30" x14ac:dyDescent="0.2">
      <c r="A15" s="12">
        <v>6.02</v>
      </c>
      <c r="B15" s="12" t="s">
        <v>33</v>
      </c>
      <c r="C15" s="12" t="s">
        <v>24</v>
      </c>
      <c r="D15" s="12" t="s">
        <v>34</v>
      </c>
      <c r="E15" s="4">
        <v>3</v>
      </c>
      <c r="F15" s="4" t="s">
        <v>565</v>
      </c>
      <c r="G15" s="2" t="s">
        <v>36</v>
      </c>
      <c r="H15" s="3">
        <v>30461</v>
      </c>
      <c r="I15" s="10">
        <f t="shared" si="0"/>
        <v>1983</v>
      </c>
      <c r="J15" s="17">
        <v>1099</v>
      </c>
      <c r="K15" s="4">
        <v>32500000</v>
      </c>
      <c r="L15" s="4">
        <v>23019618</v>
      </c>
      <c r="M15" s="4">
        <v>309125409</v>
      </c>
      <c r="N15" s="4">
        <v>572625409</v>
      </c>
      <c r="O15" s="4">
        <v>534058751</v>
      </c>
      <c r="P15" s="15">
        <v>660297208</v>
      </c>
      <c r="Q15" s="4">
        <v>181785844.12698412</v>
      </c>
      <c r="R15" s="4">
        <v>198534851.67286247</v>
      </c>
      <c r="S15" s="4">
        <v>275620713.9530232</v>
      </c>
      <c r="T15" s="2">
        <f t="shared" si="1"/>
        <v>17.619243353846155</v>
      </c>
      <c r="U15" s="35">
        <v>1</v>
      </c>
      <c r="V15" s="5">
        <v>1</v>
      </c>
      <c r="W15" s="4">
        <v>79</v>
      </c>
      <c r="X15" s="10">
        <v>97</v>
      </c>
      <c r="Y15" s="1">
        <f t="shared" si="2"/>
        <v>0</v>
      </c>
      <c r="Z15" s="1">
        <f t="shared" si="3"/>
        <v>1</v>
      </c>
      <c r="AA15" s="1">
        <f t="shared" si="4"/>
        <v>0</v>
      </c>
      <c r="AB15" s="1">
        <f t="shared" si="5"/>
        <v>0</v>
      </c>
      <c r="AC15" s="1">
        <f t="shared" si="6"/>
        <v>0</v>
      </c>
      <c r="AD15" s="1">
        <f t="shared" si="7"/>
        <v>0</v>
      </c>
    </row>
    <row r="16" spans="1:30" x14ac:dyDescent="0.2">
      <c r="A16" s="12">
        <v>6.03</v>
      </c>
      <c r="B16" s="12" t="s">
        <v>33</v>
      </c>
      <c r="C16" s="12" t="s">
        <v>24</v>
      </c>
      <c r="D16" s="12" t="s">
        <v>34</v>
      </c>
      <c r="E16" s="4">
        <v>4</v>
      </c>
      <c r="F16" s="4" t="s">
        <v>565</v>
      </c>
      <c r="G16" s="2" t="s">
        <v>37</v>
      </c>
      <c r="H16" s="3">
        <v>36299</v>
      </c>
      <c r="I16" s="10">
        <f t="shared" si="0"/>
        <v>1999</v>
      </c>
      <c r="J16" s="17">
        <v>5838</v>
      </c>
      <c r="K16" s="4">
        <v>115000000</v>
      </c>
      <c r="L16" s="4">
        <v>64810970</v>
      </c>
      <c r="M16" s="4">
        <v>474544677</v>
      </c>
      <c r="N16" s="4">
        <v>1027044677</v>
      </c>
      <c r="O16" s="4">
        <v>572625409</v>
      </c>
      <c r="P16" s="15">
        <v>631073275</v>
      </c>
      <c r="Q16" s="4">
        <v>202174149.01574802</v>
      </c>
      <c r="R16" s="4">
        <v>181785844.12698412</v>
      </c>
      <c r="S16" s="4">
        <v>244342424.01101017</v>
      </c>
      <c r="T16" s="2">
        <f t="shared" si="1"/>
        <v>8.9308232782608687</v>
      </c>
      <c r="U16" s="35">
        <v>0</v>
      </c>
      <c r="V16" s="28">
        <v>1</v>
      </c>
      <c r="W16" s="4">
        <v>56</v>
      </c>
      <c r="X16" s="10">
        <v>95</v>
      </c>
      <c r="Y16" s="1">
        <f t="shared" si="2"/>
        <v>0</v>
      </c>
      <c r="Z16" s="1">
        <f t="shared" si="3"/>
        <v>1</v>
      </c>
      <c r="AA16" s="1">
        <f t="shared" si="4"/>
        <v>0</v>
      </c>
      <c r="AB16" s="1">
        <f t="shared" si="5"/>
        <v>0</v>
      </c>
      <c r="AC16" s="1">
        <f t="shared" si="6"/>
        <v>0</v>
      </c>
      <c r="AD16" s="1">
        <f t="shared" si="7"/>
        <v>0</v>
      </c>
    </row>
    <row r="17" spans="1:30" x14ac:dyDescent="0.2">
      <c r="A17" s="12">
        <v>6.04</v>
      </c>
      <c r="B17" s="12" t="s">
        <v>33</v>
      </c>
      <c r="C17" s="12" t="s">
        <v>24</v>
      </c>
      <c r="D17" s="12" t="s">
        <v>34</v>
      </c>
      <c r="E17" s="4">
        <v>5</v>
      </c>
      <c r="F17" s="4" t="s">
        <v>565</v>
      </c>
      <c r="G17" s="2" t="s">
        <v>38</v>
      </c>
      <c r="H17" s="3">
        <v>37392</v>
      </c>
      <c r="I17" s="10">
        <f t="shared" si="0"/>
        <v>2002</v>
      </c>
      <c r="J17" s="17">
        <v>1093</v>
      </c>
      <c r="K17" s="4">
        <v>115000000</v>
      </c>
      <c r="L17" s="4">
        <v>80027814</v>
      </c>
      <c r="M17" s="4">
        <v>302181125</v>
      </c>
      <c r="N17" s="4">
        <v>648200000</v>
      </c>
      <c r="O17" s="4">
        <v>1027044677</v>
      </c>
      <c r="P17" s="15">
        <v>730066125.5</v>
      </c>
      <c r="Q17" s="4">
        <v>111566265.06024097</v>
      </c>
      <c r="R17" s="4">
        <v>202174149.01574802</v>
      </c>
      <c r="S17" s="4">
        <v>233800355.26219463</v>
      </c>
      <c r="T17" s="2">
        <f t="shared" si="1"/>
        <v>5.6365217391304352</v>
      </c>
      <c r="U17" s="35">
        <v>1</v>
      </c>
      <c r="V17" s="5">
        <v>1</v>
      </c>
      <c r="W17" s="4">
        <v>65</v>
      </c>
      <c r="X17" s="10">
        <v>60</v>
      </c>
      <c r="Y17" s="1">
        <f t="shared" si="2"/>
        <v>0</v>
      </c>
      <c r="Z17" s="1">
        <f t="shared" si="3"/>
        <v>1</v>
      </c>
      <c r="AA17" s="1">
        <f t="shared" si="4"/>
        <v>0</v>
      </c>
      <c r="AB17" s="1">
        <f t="shared" si="5"/>
        <v>0</v>
      </c>
      <c r="AC17" s="1">
        <f t="shared" si="6"/>
        <v>0</v>
      </c>
      <c r="AD17" s="1">
        <f t="shared" si="7"/>
        <v>0</v>
      </c>
    </row>
    <row r="18" spans="1:30" x14ac:dyDescent="0.2">
      <c r="A18" s="12">
        <v>6.05</v>
      </c>
      <c r="B18" s="12" t="s">
        <v>33</v>
      </c>
      <c r="C18" s="12" t="s">
        <v>24</v>
      </c>
      <c r="D18" s="12" t="s">
        <v>34</v>
      </c>
      <c r="E18" s="4">
        <v>6</v>
      </c>
      <c r="F18" s="4" t="s">
        <v>565</v>
      </c>
      <c r="G18" s="26" t="s">
        <v>39</v>
      </c>
      <c r="H18" s="3">
        <v>38491</v>
      </c>
      <c r="I18" s="10">
        <f t="shared" si="0"/>
        <v>2005</v>
      </c>
      <c r="J18" s="17">
        <v>1099</v>
      </c>
      <c r="K18" s="4">
        <v>115000000</v>
      </c>
      <c r="L18" s="4">
        <v>108435841</v>
      </c>
      <c r="M18" s="4">
        <v>380270577</v>
      </c>
      <c r="N18" s="4">
        <v>848998877</v>
      </c>
      <c r="O18" s="4">
        <v>648200000</v>
      </c>
      <c r="P18" s="15">
        <v>713692900.39999998</v>
      </c>
      <c r="Q18" s="4">
        <v>132449122.77691108</v>
      </c>
      <c r="R18" s="4">
        <v>111566265.06024097</v>
      </c>
      <c r="S18" s="4">
        <v>209353537.2218039</v>
      </c>
      <c r="T18" s="2">
        <f t="shared" si="1"/>
        <v>7.3825989304347823</v>
      </c>
      <c r="U18" s="35">
        <v>1</v>
      </c>
      <c r="V18" s="5">
        <v>1</v>
      </c>
      <c r="W18" s="4">
        <v>79</v>
      </c>
      <c r="X18" s="10">
        <v>59</v>
      </c>
      <c r="Y18" s="1">
        <f t="shared" si="2"/>
        <v>0</v>
      </c>
      <c r="Z18" s="1">
        <f t="shared" si="3"/>
        <v>1</v>
      </c>
      <c r="AA18" s="1">
        <f t="shared" si="4"/>
        <v>0</v>
      </c>
      <c r="AB18" s="1">
        <f t="shared" si="5"/>
        <v>0</v>
      </c>
      <c r="AC18" s="1">
        <f t="shared" si="6"/>
        <v>0</v>
      </c>
      <c r="AD18" s="1">
        <f t="shared" si="7"/>
        <v>0</v>
      </c>
    </row>
    <row r="19" spans="1:30" x14ac:dyDescent="0.2">
      <c r="A19" s="12">
        <v>7.01</v>
      </c>
      <c r="B19" s="12" t="s">
        <v>40</v>
      </c>
      <c r="C19" s="12" t="s">
        <v>13</v>
      </c>
      <c r="D19" s="12" t="s">
        <v>25</v>
      </c>
      <c r="E19" s="4">
        <v>2</v>
      </c>
      <c r="G19" s="2" t="s">
        <v>41</v>
      </c>
      <c r="H19" s="3">
        <v>23475</v>
      </c>
      <c r="I19" s="10">
        <f t="shared" si="0"/>
        <v>1964</v>
      </c>
      <c r="J19" s="17">
        <v>336</v>
      </c>
      <c r="K19" s="4">
        <v>2000000</v>
      </c>
      <c r="M19" s="4">
        <v>24800000</v>
      </c>
      <c r="N19" s="4">
        <v>78900000</v>
      </c>
      <c r="O19" s="4">
        <v>59567035</v>
      </c>
      <c r="P19" s="4">
        <f>O18</f>
        <v>648200000</v>
      </c>
      <c r="Q19" s="4">
        <v>84838709.67741935</v>
      </c>
      <c r="R19" s="4">
        <v>70078864.705882356</v>
      </c>
      <c r="S19" s="4">
        <v>70078864.705882356</v>
      </c>
      <c r="T19" s="2">
        <f t="shared" si="1"/>
        <v>39.450000000000003</v>
      </c>
      <c r="U19" s="35">
        <v>1</v>
      </c>
      <c r="V19" s="5">
        <v>0</v>
      </c>
      <c r="W19" s="4">
        <v>96</v>
      </c>
      <c r="X19" s="10">
        <v>82</v>
      </c>
      <c r="Y19" s="1">
        <f t="shared" si="2"/>
        <v>1</v>
      </c>
      <c r="Z19" s="1">
        <f t="shared" si="3"/>
        <v>0</v>
      </c>
      <c r="AA19" s="1">
        <f t="shared" si="4"/>
        <v>0</v>
      </c>
      <c r="AB19" s="1">
        <f t="shared" si="5"/>
        <v>0</v>
      </c>
      <c r="AC19" s="1">
        <f t="shared" si="6"/>
        <v>0</v>
      </c>
      <c r="AD19" s="1">
        <f t="shared" si="7"/>
        <v>0</v>
      </c>
    </row>
    <row r="20" spans="1:30" x14ac:dyDescent="0.2">
      <c r="A20" s="12">
        <v>7.02</v>
      </c>
      <c r="B20" s="12" t="s">
        <v>40</v>
      </c>
      <c r="C20" s="12" t="s">
        <v>13</v>
      </c>
      <c r="D20" s="12" t="s">
        <v>25</v>
      </c>
      <c r="E20" s="4">
        <v>3</v>
      </c>
      <c r="G20" s="2" t="s">
        <v>42</v>
      </c>
      <c r="H20" s="3">
        <v>23733</v>
      </c>
      <c r="I20" s="10">
        <f t="shared" si="0"/>
        <v>1964</v>
      </c>
      <c r="J20" s="17">
        <v>258</v>
      </c>
      <c r="K20" s="4">
        <v>3000000</v>
      </c>
      <c r="M20" s="4">
        <v>51100000</v>
      </c>
      <c r="N20" s="4">
        <v>124900000</v>
      </c>
      <c r="O20" s="4">
        <v>78900000</v>
      </c>
      <c r="P20" s="15">
        <v>69233517.5</v>
      </c>
      <c r="Q20" s="4">
        <v>134301075.26881719</v>
      </c>
      <c r="R20" s="4">
        <v>84838709.67741935</v>
      </c>
      <c r="S20" s="4">
        <v>77458787.191650853</v>
      </c>
      <c r="T20" s="2">
        <f t="shared" si="1"/>
        <v>41.633333333333333</v>
      </c>
      <c r="U20" s="35">
        <v>1</v>
      </c>
      <c r="V20" s="5">
        <v>0</v>
      </c>
      <c r="W20" s="4">
        <v>96</v>
      </c>
      <c r="X20" s="10">
        <v>83</v>
      </c>
      <c r="Y20" s="1">
        <f t="shared" si="2"/>
        <v>1</v>
      </c>
      <c r="Z20" s="1">
        <f t="shared" si="3"/>
        <v>0</v>
      </c>
      <c r="AA20" s="1">
        <f t="shared" si="4"/>
        <v>0</v>
      </c>
      <c r="AB20" s="1">
        <f t="shared" si="5"/>
        <v>0</v>
      </c>
      <c r="AC20" s="1">
        <f t="shared" si="6"/>
        <v>0</v>
      </c>
      <c r="AD20" s="1">
        <f t="shared" si="7"/>
        <v>0</v>
      </c>
    </row>
    <row r="21" spans="1:30" x14ac:dyDescent="0.2">
      <c r="A21" s="12">
        <v>7.03</v>
      </c>
      <c r="B21" s="12" t="s">
        <v>40</v>
      </c>
      <c r="C21" s="12" t="s">
        <v>13</v>
      </c>
      <c r="D21" s="12" t="s">
        <v>25</v>
      </c>
      <c r="E21" s="4">
        <v>4</v>
      </c>
      <c r="G21" s="2" t="s">
        <v>43</v>
      </c>
      <c r="H21" s="3">
        <v>24105</v>
      </c>
      <c r="I21" s="10">
        <f t="shared" si="0"/>
        <v>1965</v>
      </c>
      <c r="J21" s="17">
        <v>372</v>
      </c>
      <c r="K21" s="4">
        <v>9000000</v>
      </c>
      <c r="M21" s="4">
        <v>63600000</v>
      </c>
      <c r="N21" s="4">
        <v>141200000</v>
      </c>
      <c r="O21" s="4">
        <v>124900000</v>
      </c>
      <c r="P21" s="15">
        <v>87789011.670000002</v>
      </c>
      <c r="Q21" s="4">
        <v>139801980.1980198</v>
      </c>
      <c r="R21" s="4">
        <v>134301075.26881719</v>
      </c>
      <c r="S21" s="4">
        <v>96406216.550706312</v>
      </c>
      <c r="T21" s="2">
        <f t="shared" si="1"/>
        <v>15.688888888888888</v>
      </c>
      <c r="U21" s="35">
        <v>1</v>
      </c>
      <c r="V21" s="5">
        <v>0</v>
      </c>
      <c r="W21" s="4">
        <v>86</v>
      </c>
      <c r="X21" s="10">
        <v>89</v>
      </c>
      <c r="Y21" s="1">
        <f t="shared" si="2"/>
        <v>1</v>
      </c>
      <c r="Z21" s="1">
        <f t="shared" si="3"/>
        <v>0</v>
      </c>
      <c r="AA21" s="1">
        <f t="shared" si="4"/>
        <v>0</v>
      </c>
      <c r="AB21" s="1">
        <f t="shared" si="5"/>
        <v>0</v>
      </c>
      <c r="AC21" s="1">
        <f t="shared" si="6"/>
        <v>0</v>
      </c>
      <c r="AD21" s="1">
        <f t="shared" si="7"/>
        <v>0</v>
      </c>
    </row>
    <row r="22" spans="1:30" x14ac:dyDescent="0.2">
      <c r="A22" s="12">
        <v>7.04</v>
      </c>
      <c r="B22" s="12" t="s">
        <v>40</v>
      </c>
      <c r="C22" s="12" t="s">
        <v>13</v>
      </c>
      <c r="D22" s="12" t="s">
        <v>25</v>
      </c>
      <c r="E22" s="4">
        <v>5</v>
      </c>
      <c r="G22" s="2" t="s">
        <v>44</v>
      </c>
      <c r="H22" s="3">
        <v>24636</v>
      </c>
      <c r="I22" s="10">
        <f t="shared" si="0"/>
        <v>1967</v>
      </c>
      <c r="J22" s="17">
        <v>531</v>
      </c>
      <c r="K22" s="4">
        <v>9500000</v>
      </c>
      <c r="M22" s="4">
        <v>43100000</v>
      </c>
      <c r="N22" s="4">
        <v>111600000</v>
      </c>
      <c r="O22" s="4">
        <v>141200000</v>
      </c>
      <c r="P22" s="15">
        <v>101141758.75</v>
      </c>
      <c r="Q22" s="4">
        <v>93000000</v>
      </c>
      <c r="R22" s="4">
        <v>139801980.1980198</v>
      </c>
      <c r="S22" s="4">
        <v>107255157.46253468</v>
      </c>
      <c r="T22" s="2">
        <f t="shared" si="1"/>
        <v>11.747368421052631</v>
      </c>
      <c r="U22" s="35">
        <v>1</v>
      </c>
      <c r="V22" s="5">
        <v>0</v>
      </c>
      <c r="W22" s="4">
        <v>72</v>
      </c>
      <c r="X22" s="10">
        <v>73</v>
      </c>
      <c r="Y22" s="1">
        <f t="shared" si="2"/>
        <v>1</v>
      </c>
      <c r="Z22" s="1">
        <f t="shared" si="3"/>
        <v>0</v>
      </c>
      <c r="AA22" s="1">
        <f t="shared" si="4"/>
        <v>0</v>
      </c>
      <c r="AB22" s="1">
        <f t="shared" si="5"/>
        <v>0</v>
      </c>
      <c r="AC22" s="1">
        <f t="shared" si="6"/>
        <v>0</v>
      </c>
      <c r="AD22" s="1">
        <f t="shared" si="7"/>
        <v>0</v>
      </c>
    </row>
    <row r="23" spans="1:30" x14ac:dyDescent="0.2">
      <c r="A23" s="12">
        <v>7.05</v>
      </c>
      <c r="B23" s="12" t="s">
        <v>40</v>
      </c>
      <c r="C23" s="12" t="s">
        <v>13</v>
      </c>
      <c r="D23" s="12" t="s">
        <v>25</v>
      </c>
      <c r="E23" s="4">
        <v>6</v>
      </c>
      <c r="F23" s="4" t="s">
        <v>566</v>
      </c>
      <c r="G23" s="2" t="s">
        <v>45</v>
      </c>
      <c r="H23" s="3">
        <v>25555</v>
      </c>
      <c r="I23" s="10">
        <f t="shared" si="0"/>
        <v>1969</v>
      </c>
      <c r="J23" s="17">
        <v>919</v>
      </c>
      <c r="K23" s="4">
        <v>8000000</v>
      </c>
      <c r="M23" s="4">
        <v>22800000</v>
      </c>
      <c r="N23" s="4">
        <v>82000000</v>
      </c>
      <c r="O23" s="4">
        <v>111600000</v>
      </c>
      <c r="P23" s="15">
        <v>103233407</v>
      </c>
      <c r="Q23" s="4">
        <v>57746478.873239443</v>
      </c>
      <c r="R23" s="4">
        <v>93000000</v>
      </c>
      <c r="S23" s="4">
        <v>104404125.97002774</v>
      </c>
      <c r="T23" s="2">
        <f t="shared" si="1"/>
        <v>10.25</v>
      </c>
      <c r="U23" s="35">
        <v>0</v>
      </c>
      <c r="V23" s="28">
        <v>0</v>
      </c>
      <c r="W23" s="4">
        <v>82</v>
      </c>
      <c r="X23" s="10">
        <v>69</v>
      </c>
      <c r="Y23" s="1">
        <f t="shared" si="2"/>
        <v>1</v>
      </c>
      <c r="Z23" s="1">
        <f t="shared" si="3"/>
        <v>0</v>
      </c>
      <c r="AA23" s="1">
        <f t="shared" si="4"/>
        <v>0</v>
      </c>
      <c r="AB23" s="1">
        <f t="shared" si="5"/>
        <v>0</v>
      </c>
      <c r="AC23" s="1">
        <f t="shared" si="6"/>
        <v>0</v>
      </c>
      <c r="AD23" s="1">
        <f t="shared" si="7"/>
        <v>0</v>
      </c>
    </row>
    <row r="24" spans="1:30" x14ac:dyDescent="0.2">
      <c r="A24" s="12">
        <v>7.06</v>
      </c>
      <c r="B24" s="12" t="s">
        <v>40</v>
      </c>
      <c r="C24" s="12" t="s">
        <v>13</v>
      </c>
      <c r="D24" s="12" t="s">
        <v>25</v>
      </c>
      <c r="E24" s="4">
        <v>7</v>
      </c>
      <c r="F24" s="4" t="s">
        <v>566</v>
      </c>
      <c r="G24" s="2" t="s">
        <v>46</v>
      </c>
      <c r="H24" s="3">
        <v>26284</v>
      </c>
      <c r="I24" s="10">
        <f t="shared" si="0"/>
        <v>1971</v>
      </c>
      <c r="J24" s="17">
        <v>729</v>
      </c>
      <c r="K24" s="4">
        <v>7200000</v>
      </c>
      <c r="M24" s="4">
        <v>43800000</v>
      </c>
      <c r="N24" s="4">
        <v>116000000</v>
      </c>
      <c r="O24" s="4">
        <v>82000000</v>
      </c>
      <c r="P24" s="15">
        <v>99694505.829999998</v>
      </c>
      <c r="Q24" s="4">
        <v>70303030.303030312</v>
      </c>
      <c r="R24" s="4">
        <v>57746478.873239443</v>
      </c>
      <c r="S24" s="4">
        <v>96627851.453896359</v>
      </c>
      <c r="T24" s="2">
        <f t="shared" si="1"/>
        <v>16.111111111111111</v>
      </c>
      <c r="U24" s="35">
        <v>0</v>
      </c>
      <c r="V24" s="28">
        <v>0</v>
      </c>
      <c r="W24" s="4">
        <v>67</v>
      </c>
      <c r="X24" s="10">
        <v>64</v>
      </c>
      <c r="Y24" s="1">
        <f t="shared" si="2"/>
        <v>1</v>
      </c>
      <c r="Z24" s="1">
        <f t="shared" si="3"/>
        <v>0</v>
      </c>
      <c r="AA24" s="1">
        <f t="shared" si="4"/>
        <v>0</v>
      </c>
      <c r="AB24" s="1">
        <f t="shared" si="5"/>
        <v>0</v>
      </c>
      <c r="AC24" s="1">
        <f t="shared" si="6"/>
        <v>0</v>
      </c>
      <c r="AD24" s="1">
        <f t="shared" si="7"/>
        <v>0</v>
      </c>
    </row>
    <row r="25" spans="1:30" x14ac:dyDescent="0.2">
      <c r="A25" s="12">
        <v>7.07</v>
      </c>
      <c r="B25" s="12" t="s">
        <v>40</v>
      </c>
      <c r="C25" s="12" t="s">
        <v>13</v>
      </c>
      <c r="D25" s="12" t="s">
        <v>25</v>
      </c>
      <c r="E25" s="4">
        <v>8</v>
      </c>
      <c r="F25" s="4" t="s">
        <v>566</v>
      </c>
      <c r="G25" s="2" t="s">
        <v>47</v>
      </c>
      <c r="H25" s="3">
        <v>26842</v>
      </c>
      <c r="I25" s="10">
        <f t="shared" si="0"/>
        <v>1973</v>
      </c>
      <c r="J25" s="17">
        <v>558</v>
      </c>
      <c r="K25" s="4">
        <v>7000000</v>
      </c>
      <c r="M25" s="4">
        <v>35400000</v>
      </c>
      <c r="N25" s="4">
        <v>161800000</v>
      </c>
      <c r="O25" s="4">
        <v>116000000</v>
      </c>
      <c r="P25" s="15">
        <v>102023862.14</v>
      </c>
      <c r="Q25" s="4">
        <v>91412429.378531069</v>
      </c>
      <c r="R25" s="4">
        <v>70303030.303030312</v>
      </c>
      <c r="S25" s="4">
        <v>92867162.718058348</v>
      </c>
      <c r="T25" s="2">
        <f t="shared" si="1"/>
        <v>23.114285714285714</v>
      </c>
      <c r="U25" s="35">
        <v>0</v>
      </c>
      <c r="V25" s="5">
        <v>0</v>
      </c>
      <c r="W25" s="4">
        <v>66</v>
      </c>
      <c r="X25" s="10">
        <v>59</v>
      </c>
      <c r="Y25" s="1">
        <f t="shared" si="2"/>
        <v>1</v>
      </c>
      <c r="Z25" s="1">
        <f t="shared" si="3"/>
        <v>0</v>
      </c>
      <c r="AA25" s="1">
        <f t="shared" si="4"/>
        <v>0</v>
      </c>
      <c r="AB25" s="1">
        <f t="shared" si="5"/>
        <v>0</v>
      </c>
      <c r="AC25" s="1">
        <f t="shared" si="6"/>
        <v>0</v>
      </c>
      <c r="AD25" s="1">
        <f t="shared" si="7"/>
        <v>0</v>
      </c>
    </row>
    <row r="26" spans="1:30" x14ac:dyDescent="0.2">
      <c r="A26" s="12">
        <v>7.08</v>
      </c>
      <c r="B26" s="12" t="s">
        <v>40</v>
      </c>
      <c r="C26" s="12" t="s">
        <v>13</v>
      </c>
      <c r="D26" s="12" t="s">
        <v>25</v>
      </c>
      <c r="E26" s="4">
        <v>9</v>
      </c>
      <c r="F26" s="4" t="s">
        <v>566</v>
      </c>
      <c r="G26" s="2" t="s">
        <v>48</v>
      </c>
      <c r="H26" s="3">
        <v>27383</v>
      </c>
      <c r="I26" s="10">
        <f t="shared" si="0"/>
        <v>1974</v>
      </c>
      <c r="J26" s="17">
        <v>541</v>
      </c>
      <c r="K26" s="4">
        <v>7000000</v>
      </c>
      <c r="M26" s="4">
        <v>21000000</v>
      </c>
      <c r="N26" s="4">
        <v>97600000</v>
      </c>
      <c r="O26" s="4">
        <v>161800000</v>
      </c>
      <c r="P26" s="15">
        <v>109495879.38</v>
      </c>
      <c r="Q26" s="4">
        <v>52192513.368983954</v>
      </c>
      <c r="R26" s="4">
        <v>91412429.378531069</v>
      </c>
      <c r="S26" s="4">
        <v>92685321.050617442</v>
      </c>
      <c r="T26" s="2">
        <f t="shared" si="1"/>
        <v>13.942857142857143</v>
      </c>
      <c r="U26" s="35">
        <v>1</v>
      </c>
      <c r="V26" s="5">
        <v>0</v>
      </c>
      <c r="W26" s="4">
        <v>45</v>
      </c>
      <c r="X26" s="10">
        <v>65</v>
      </c>
      <c r="Y26" s="1">
        <f t="shared" si="2"/>
        <v>1</v>
      </c>
      <c r="Z26" s="1">
        <f t="shared" si="3"/>
        <v>0</v>
      </c>
      <c r="AA26" s="1">
        <f t="shared" si="4"/>
        <v>0</v>
      </c>
      <c r="AB26" s="1">
        <f t="shared" si="5"/>
        <v>0</v>
      </c>
      <c r="AC26" s="1">
        <f t="shared" si="6"/>
        <v>0</v>
      </c>
      <c r="AD26" s="1">
        <f t="shared" si="7"/>
        <v>0</v>
      </c>
    </row>
    <row r="27" spans="1:30" x14ac:dyDescent="0.2">
      <c r="A27" s="12">
        <v>7.09</v>
      </c>
      <c r="B27" s="12" t="s">
        <v>40</v>
      </c>
      <c r="C27" s="12" t="s">
        <v>13</v>
      </c>
      <c r="D27" s="12" t="s">
        <v>25</v>
      </c>
      <c r="E27" s="4">
        <v>10</v>
      </c>
      <c r="F27" s="4" t="s">
        <v>566</v>
      </c>
      <c r="G27" s="2" t="s">
        <v>49</v>
      </c>
      <c r="H27" s="3">
        <v>28319</v>
      </c>
      <c r="I27" s="10">
        <f t="shared" si="0"/>
        <v>1977</v>
      </c>
      <c r="J27" s="17">
        <v>936</v>
      </c>
      <c r="K27" s="4">
        <v>14000000</v>
      </c>
      <c r="L27" s="4">
        <v>1347927</v>
      </c>
      <c r="M27" s="4">
        <v>46800000</v>
      </c>
      <c r="N27" s="4">
        <v>185400000</v>
      </c>
      <c r="O27" s="4">
        <v>97600000</v>
      </c>
      <c r="P27" s="15">
        <v>108174115</v>
      </c>
      <c r="Q27" s="4">
        <v>83139013.452914804</v>
      </c>
      <c r="R27" s="4">
        <v>52192513.368983954</v>
      </c>
      <c r="S27" s="4">
        <v>88186120.197102606</v>
      </c>
      <c r="T27" s="2">
        <f t="shared" si="1"/>
        <v>13.242857142857142</v>
      </c>
      <c r="U27" s="35">
        <v>1</v>
      </c>
      <c r="V27" s="5">
        <v>0</v>
      </c>
      <c r="W27" s="4">
        <v>79</v>
      </c>
      <c r="X27" s="10">
        <v>57</v>
      </c>
      <c r="Y27" s="1">
        <f t="shared" si="2"/>
        <v>1</v>
      </c>
      <c r="Z27" s="1">
        <f t="shared" si="3"/>
        <v>0</v>
      </c>
      <c r="AA27" s="1">
        <f t="shared" si="4"/>
        <v>0</v>
      </c>
      <c r="AB27" s="1">
        <f t="shared" si="5"/>
        <v>0</v>
      </c>
      <c r="AC27" s="1">
        <f t="shared" si="6"/>
        <v>0</v>
      </c>
      <c r="AD27" s="1">
        <f t="shared" si="7"/>
        <v>0</v>
      </c>
    </row>
    <row r="28" spans="1:30" x14ac:dyDescent="0.2">
      <c r="A28" s="12">
        <v>7.1</v>
      </c>
      <c r="B28" s="12" t="s">
        <v>40</v>
      </c>
      <c r="C28" s="12" t="s">
        <v>13</v>
      </c>
      <c r="D28" s="12" t="s">
        <v>25</v>
      </c>
      <c r="E28" s="4">
        <v>11</v>
      </c>
      <c r="F28" s="4" t="s">
        <v>566</v>
      </c>
      <c r="G28" s="2" t="s">
        <v>50</v>
      </c>
      <c r="H28" s="3">
        <v>29035</v>
      </c>
      <c r="I28" s="10">
        <f t="shared" si="0"/>
        <v>1979</v>
      </c>
      <c r="J28" s="17">
        <v>716</v>
      </c>
      <c r="K28" s="4">
        <v>31000000</v>
      </c>
      <c r="L28" s="4">
        <v>7108344</v>
      </c>
      <c r="M28" s="4">
        <v>70300000</v>
      </c>
      <c r="N28" s="4">
        <v>210300000</v>
      </c>
      <c r="O28" s="4">
        <v>185400000</v>
      </c>
      <c r="P28" s="15">
        <v>115896703.5</v>
      </c>
      <c r="Q28" s="4">
        <v>83784860.557768926</v>
      </c>
      <c r="R28" s="4">
        <v>83139013.452914804</v>
      </c>
      <c r="S28" s="4">
        <v>87681409.522683829</v>
      </c>
      <c r="T28" s="2">
        <f t="shared" si="1"/>
        <v>6.7838709677419358</v>
      </c>
      <c r="U28" s="35">
        <v>1</v>
      </c>
      <c r="V28" s="28">
        <v>0</v>
      </c>
      <c r="W28" s="4">
        <v>60</v>
      </c>
      <c r="X28" s="10">
        <v>76</v>
      </c>
      <c r="Y28" s="1">
        <f t="shared" si="2"/>
        <v>1</v>
      </c>
      <c r="Z28" s="1">
        <f t="shared" si="3"/>
        <v>0</v>
      </c>
      <c r="AA28" s="1">
        <f t="shared" si="4"/>
        <v>0</v>
      </c>
      <c r="AB28" s="1">
        <f t="shared" si="5"/>
        <v>0</v>
      </c>
      <c r="AC28" s="1">
        <f t="shared" si="6"/>
        <v>0</v>
      </c>
      <c r="AD28" s="1">
        <f t="shared" si="7"/>
        <v>0</v>
      </c>
    </row>
    <row r="29" spans="1:30" x14ac:dyDescent="0.2">
      <c r="A29" s="12">
        <v>7.11</v>
      </c>
      <c r="B29" s="12" t="s">
        <v>40</v>
      </c>
      <c r="C29" s="12" t="s">
        <v>13</v>
      </c>
      <c r="D29" s="12" t="s">
        <v>25</v>
      </c>
      <c r="E29" s="4">
        <v>12</v>
      </c>
      <c r="F29" s="4" t="s">
        <v>566</v>
      </c>
      <c r="G29" s="2" t="s">
        <v>51</v>
      </c>
      <c r="H29" s="3">
        <v>29763</v>
      </c>
      <c r="I29" s="10">
        <f t="shared" si="0"/>
        <v>1981</v>
      </c>
      <c r="J29" s="17">
        <v>728</v>
      </c>
      <c r="K29" s="4">
        <v>28000000</v>
      </c>
      <c r="L29" s="4">
        <v>6834967</v>
      </c>
      <c r="M29" s="4">
        <v>54800000</v>
      </c>
      <c r="N29" s="4">
        <v>195300000</v>
      </c>
      <c r="O29" s="4">
        <v>210300000</v>
      </c>
      <c r="P29" s="15">
        <v>124478821.36</v>
      </c>
      <c r="Q29" s="4">
        <v>70251798.561151087</v>
      </c>
      <c r="R29" s="4">
        <v>83784860.557768926</v>
      </c>
      <c r="S29" s="4">
        <v>87327177.798600659</v>
      </c>
      <c r="T29" s="2">
        <f t="shared" si="1"/>
        <v>6.9749999999999996</v>
      </c>
      <c r="U29" s="35">
        <v>0</v>
      </c>
      <c r="V29" s="5">
        <v>0</v>
      </c>
      <c r="W29" s="4">
        <v>74</v>
      </c>
      <c r="X29" s="10">
        <v>43</v>
      </c>
      <c r="Y29" s="1">
        <f t="shared" si="2"/>
        <v>1</v>
      </c>
      <c r="Z29" s="1">
        <f t="shared" si="3"/>
        <v>0</v>
      </c>
      <c r="AA29" s="1">
        <f t="shared" si="4"/>
        <v>0</v>
      </c>
      <c r="AB29" s="1">
        <f t="shared" si="5"/>
        <v>0</v>
      </c>
      <c r="AC29" s="1">
        <f t="shared" si="6"/>
        <v>0</v>
      </c>
      <c r="AD29" s="1">
        <f t="shared" si="7"/>
        <v>0</v>
      </c>
    </row>
    <row r="30" spans="1:30" x14ac:dyDescent="0.2">
      <c r="A30" s="12">
        <v>7.12</v>
      </c>
      <c r="B30" s="12" t="s">
        <v>40</v>
      </c>
      <c r="C30" s="12" t="s">
        <v>13</v>
      </c>
      <c r="D30" s="12" t="s">
        <v>25</v>
      </c>
      <c r="E30" s="4">
        <v>13</v>
      </c>
      <c r="F30" s="4" t="s">
        <v>566</v>
      </c>
      <c r="G30" s="2" t="s">
        <v>52</v>
      </c>
      <c r="H30" s="3">
        <v>30477</v>
      </c>
      <c r="I30" s="10">
        <f t="shared" si="0"/>
        <v>1983</v>
      </c>
      <c r="J30" s="17">
        <v>714</v>
      </c>
      <c r="K30" s="4">
        <v>27500000</v>
      </c>
      <c r="L30" s="4">
        <v>8902564</v>
      </c>
      <c r="M30" s="4">
        <v>62440579</v>
      </c>
      <c r="N30" s="4">
        <v>182040579</v>
      </c>
      <c r="O30" s="4">
        <v>195300000</v>
      </c>
      <c r="P30" s="15">
        <v>130380586.25</v>
      </c>
      <c r="Q30" s="4">
        <v>57790660</v>
      </c>
      <c r="R30" s="4">
        <v>70251798.561151087</v>
      </c>
      <c r="S30" s="4">
        <v>85904229.528813198</v>
      </c>
      <c r="T30" s="2">
        <f t="shared" si="1"/>
        <v>6.6196574181818182</v>
      </c>
      <c r="U30" s="35">
        <v>1</v>
      </c>
      <c r="V30" s="28">
        <v>0</v>
      </c>
      <c r="W30" s="4">
        <v>42</v>
      </c>
      <c r="X30" s="10">
        <v>64</v>
      </c>
      <c r="Y30" s="1">
        <f t="shared" si="2"/>
        <v>1</v>
      </c>
      <c r="Z30" s="1">
        <f t="shared" si="3"/>
        <v>0</v>
      </c>
      <c r="AA30" s="1">
        <f t="shared" si="4"/>
        <v>0</v>
      </c>
      <c r="AB30" s="1">
        <f t="shared" si="5"/>
        <v>0</v>
      </c>
      <c r="AC30" s="1">
        <f t="shared" si="6"/>
        <v>0</v>
      </c>
      <c r="AD30" s="1">
        <f t="shared" si="7"/>
        <v>0</v>
      </c>
    </row>
    <row r="31" spans="1:30" x14ac:dyDescent="0.2">
      <c r="A31" s="12">
        <v>7.13</v>
      </c>
      <c r="B31" s="12" t="s">
        <v>40</v>
      </c>
      <c r="C31" s="12" t="s">
        <v>13</v>
      </c>
      <c r="D31" s="12" t="s">
        <v>25</v>
      </c>
      <c r="E31" s="4">
        <v>14</v>
      </c>
      <c r="F31" s="4" t="s">
        <v>566</v>
      </c>
      <c r="G31" s="2" t="s">
        <v>53</v>
      </c>
      <c r="H31" s="3">
        <v>30596</v>
      </c>
      <c r="I31" s="10">
        <f t="shared" si="0"/>
        <v>1983</v>
      </c>
      <c r="J31" s="17">
        <v>119</v>
      </c>
      <c r="K31" s="4">
        <v>36000000</v>
      </c>
      <c r="L31" s="4">
        <v>10958157</v>
      </c>
      <c r="M31" s="4">
        <v>55432841</v>
      </c>
      <c r="N31" s="4">
        <v>159932841</v>
      </c>
      <c r="O31" s="4">
        <v>182040579</v>
      </c>
      <c r="P31" s="15">
        <v>134354431.84999999</v>
      </c>
      <c r="Q31" s="4">
        <v>50772330.476190478</v>
      </c>
      <c r="R31" s="4">
        <v>57790660</v>
      </c>
      <c r="S31" s="4">
        <v>83741647.257366031</v>
      </c>
      <c r="T31" s="2">
        <f t="shared" si="1"/>
        <v>4.4425789166666663</v>
      </c>
      <c r="U31" s="35">
        <v>1</v>
      </c>
      <c r="V31" s="28">
        <v>0</v>
      </c>
      <c r="W31" s="4">
        <v>63</v>
      </c>
      <c r="X31" s="10">
        <v>47</v>
      </c>
      <c r="Y31" s="1">
        <f t="shared" si="2"/>
        <v>1</v>
      </c>
      <c r="Z31" s="1">
        <f t="shared" si="3"/>
        <v>0</v>
      </c>
      <c r="AA31" s="1">
        <f t="shared" si="4"/>
        <v>0</v>
      </c>
      <c r="AB31" s="1">
        <f t="shared" si="5"/>
        <v>0</v>
      </c>
      <c r="AC31" s="1">
        <f t="shared" si="6"/>
        <v>0</v>
      </c>
      <c r="AD31" s="1">
        <f t="shared" si="7"/>
        <v>0</v>
      </c>
    </row>
    <row r="32" spans="1:30" x14ac:dyDescent="0.2">
      <c r="A32" s="12">
        <v>7.14</v>
      </c>
      <c r="B32" s="12" t="s">
        <v>40</v>
      </c>
      <c r="C32" s="12" t="s">
        <v>13</v>
      </c>
      <c r="D32" s="12" t="s">
        <v>25</v>
      </c>
      <c r="E32" s="4">
        <v>15</v>
      </c>
      <c r="F32" s="4" t="s">
        <v>566</v>
      </c>
      <c r="G32" s="2" t="s">
        <v>54</v>
      </c>
      <c r="H32" s="3">
        <v>31191</v>
      </c>
      <c r="I32" s="10">
        <f t="shared" si="0"/>
        <v>1985</v>
      </c>
      <c r="J32" s="17">
        <v>595</v>
      </c>
      <c r="K32" s="4">
        <v>30000000</v>
      </c>
      <c r="L32" s="4">
        <v>13294435</v>
      </c>
      <c r="M32" s="4">
        <v>49667091</v>
      </c>
      <c r="N32" s="4">
        <v>151967091</v>
      </c>
      <c r="O32" s="4">
        <v>159932841</v>
      </c>
      <c r="P32" s="15">
        <v>136181461.06999999</v>
      </c>
      <c r="Q32" s="4">
        <v>42807631.267605633</v>
      </c>
      <c r="R32" s="4">
        <v>50772330.476190478</v>
      </c>
      <c r="S32" s="4">
        <v>81386696.05871065</v>
      </c>
      <c r="T32" s="2">
        <f t="shared" si="1"/>
        <v>5.0655697000000002</v>
      </c>
      <c r="U32" s="35">
        <v>1</v>
      </c>
      <c r="V32" s="28">
        <v>0</v>
      </c>
      <c r="W32" s="4">
        <v>35</v>
      </c>
      <c r="X32" s="10">
        <v>38</v>
      </c>
      <c r="Y32" s="1">
        <f t="shared" si="2"/>
        <v>1</v>
      </c>
      <c r="Z32" s="1">
        <f t="shared" si="3"/>
        <v>0</v>
      </c>
      <c r="AA32" s="1">
        <f t="shared" si="4"/>
        <v>0</v>
      </c>
      <c r="AB32" s="1">
        <f t="shared" si="5"/>
        <v>0</v>
      </c>
      <c r="AC32" s="1">
        <f t="shared" si="6"/>
        <v>0</v>
      </c>
      <c r="AD32" s="1">
        <f t="shared" si="7"/>
        <v>0</v>
      </c>
    </row>
    <row r="33" spans="1:30" x14ac:dyDescent="0.2">
      <c r="A33" s="12">
        <v>7.15</v>
      </c>
      <c r="B33" s="12" t="s">
        <v>40</v>
      </c>
      <c r="C33" s="12" t="s">
        <v>13</v>
      </c>
      <c r="D33" s="12" t="s">
        <v>25</v>
      </c>
      <c r="E33" s="4">
        <v>16</v>
      </c>
      <c r="F33" s="4" t="s">
        <v>566</v>
      </c>
      <c r="G33" s="2" t="s">
        <v>55</v>
      </c>
      <c r="H33" s="3">
        <v>31989</v>
      </c>
      <c r="I33" s="10">
        <f t="shared" si="0"/>
        <v>1987</v>
      </c>
      <c r="J33" s="17">
        <v>798</v>
      </c>
      <c r="K33" s="4">
        <v>40000000</v>
      </c>
      <c r="L33" s="4">
        <v>11051284</v>
      </c>
      <c r="M33" s="4">
        <v>50096813</v>
      </c>
      <c r="N33" s="4">
        <v>190111813</v>
      </c>
      <c r="O33" s="4">
        <v>151967091</v>
      </c>
      <c r="P33" s="15">
        <v>137233836.40000001</v>
      </c>
      <c r="Q33" s="4">
        <v>48621947.058823526</v>
      </c>
      <c r="R33" s="4">
        <v>42807631.267605633</v>
      </c>
      <c r="S33" s="4">
        <v>78814758.405970305</v>
      </c>
      <c r="T33" s="2">
        <f t="shared" si="1"/>
        <v>4.7527953250000001</v>
      </c>
      <c r="U33" s="35">
        <v>0</v>
      </c>
      <c r="V33" s="28">
        <v>0</v>
      </c>
      <c r="W33" s="4">
        <v>70</v>
      </c>
      <c r="X33" s="10">
        <v>41</v>
      </c>
      <c r="Y33" s="1">
        <f t="shared" si="2"/>
        <v>1</v>
      </c>
      <c r="Z33" s="1">
        <f t="shared" si="3"/>
        <v>0</v>
      </c>
      <c r="AA33" s="1">
        <f t="shared" si="4"/>
        <v>0</v>
      </c>
      <c r="AB33" s="1">
        <f t="shared" si="5"/>
        <v>0</v>
      </c>
      <c r="AC33" s="1">
        <f t="shared" si="6"/>
        <v>0</v>
      </c>
      <c r="AD33" s="1">
        <f t="shared" si="7"/>
        <v>0</v>
      </c>
    </row>
    <row r="34" spans="1:30" x14ac:dyDescent="0.2">
      <c r="A34" s="12">
        <v>7.16</v>
      </c>
      <c r="B34" s="12" t="s">
        <v>40</v>
      </c>
      <c r="C34" s="12" t="s">
        <v>13</v>
      </c>
      <c r="D34" s="12" t="s">
        <v>25</v>
      </c>
      <c r="E34" s="4">
        <v>17</v>
      </c>
      <c r="F34" s="4" t="s">
        <v>565</v>
      </c>
      <c r="G34" s="2" t="s">
        <v>56</v>
      </c>
      <c r="H34" s="3">
        <v>32703</v>
      </c>
      <c r="I34" s="10">
        <f t="shared" si="0"/>
        <v>1989</v>
      </c>
      <c r="J34" s="17">
        <v>714</v>
      </c>
      <c r="K34" s="4">
        <v>42000000</v>
      </c>
      <c r="L34" s="4">
        <v>8774776</v>
      </c>
      <c r="M34" s="4">
        <v>33197509</v>
      </c>
      <c r="N34" s="4">
        <v>154697509</v>
      </c>
      <c r="O34" s="4">
        <v>190111813</v>
      </c>
      <c r="P34" s="15">
        <v>140538709.94</v>
      </c>
      <c r="Q34" s="4">
        <v>38966626.952141054</v>
      </c>
      <c r="R34" s="4">
        <v>48621947.058823526</v>
      </c>
      <c r="S34" s="4">
        <v>76927707.696773633</v>
      </c>
      <c r="T34" s="2">
        <f t="shared" si="1"/>
        <v>3.6832740238095236</v>
      </c>
      <c r="U34" s="35">
        <v>1</v>
      </c>
      <c r="V34" s="28">
        <v>0</v>
      </c>
      <c r="W34" s="4">
        <v>77</v>
      </c>
      <c r="X34" s="10">
        <v>66</v>
      </c>
      <c r="Y34" s="1">
        <f t="shared" si="2"/>
        <v>1</v>
      </c>
      <c r="Z34" s="1">
        <f t="shared" si="3"/>
        <v>0</v>
      </c>
      <c r="AA34" s="1">
        <f t="shared" si="4"/>
        <v>0</v>
      </c>
      <c r="AB34" s="1">
        <f t="shared" si="5"/>
        <v>0</v>
      </c>
      <c r="AC34" s="1">
        <f t="shared" si="6"/>
        <v>0</v>
      </c>
      <c r="AD34" s="1">
        <f t="shared" si="7"/>
        <v>0</v>
      </c>
    </row>
    <row r="35" spans="1:30" x14ac:dyDescent="0.2">
      <c r="A35" s="12">
        <v>7.17</v>
      </c>
      <c r="B35" s="12" t="s">
        <v>40</v>
      </c>
      <c r="C35" s="12" t="s">
        <v>13</v>
      </c>
      <c r="D35" s="12" t="s">
        <v>25</v>
      </c>
      <c r="E35" s="4">
        <v>18</v>
      </c>
      <c r="F35" s="4" t="s">
        <v>565</v>
      </c>
      <c r="G35" s="2" t="s">
        <v>57</v>
      </c>
      <c r="H35" s="3">
        <v>35020</v>
      </c>
      <c r="I35" s="10">
        <f t="shared" si="0"/>
        <v>1995</v>
      </c>
      <c r="J35" s="17">
        <v>2317</v>
      </c>
      <c r="K35" s="4">
        <v>60000000</v>
      </c>
      <c r="L35" s="4">
        <v>26205007</v>
      </c>
      <c r="M35" s="4">
        <v>105978900</v>
      </c>
      <c r="N35" s="4">
        <v>355978900</v>
      </c>
      <c r="O35" s="4">
        <v>154697509</v>
      </c>
      <c r="P35" s="15">
        <v>141371580.47</v>
      </c>
      <c r="Q35" s="4">
        <v>81834229.885057479</v>
      </c>
      <c r="R35" s="4">
        <v>38966626.952141054</v>
      </c>
      <c r="S35" s="4">
        <v>74694702.947089359</v>
      </c>
      <c r="T35" s="2">
        <f t="shared" si="1"/>
        <v>5.9329816666666666</v>
      </c>
      <c r="U35" s="35">
        <v>0</v>
      </c>
      <c r="V35" s="28">
        <v>0</v>
      </c>
      <c r="W35" s="4">
        <v>78</v>
      </c>
      <c r="X35" s="10">
        <v>59</v>
      </c>
      <c r="Y35" s="1">
        <f t="shared" si="2"/>
        <v>1</v>
      </c>
      <c r="Z35" s="1">
        <f t="shared" si="3"/>
        <v>0</v>
      </c>
      <c r="AA35" s="1">
        <f t="shared" si="4"/>
        <v>0</v>
      </c>
      <c r="AB35" s="1">
        <f t="shared" si="5"/>
        <v>0</v>
      </c>
      <c r="AC35" s="1">
        <f t="shared" si="6"/>
        <v>0</v>
      </c>
      <c r="AD35" s="1">
        <f t="shared" si="7"/>
        <v>0</v>
      </c>
    </row>
    <row r="36" spans="1:30" x14ac:dyDescent="0.2">
      <c r="A36" s="12">
        <v>7.18</v>
      </c>
      <c r="B36" s="12" t="s">
        <v>40</v>
      </c>
      <c r="C36" s="12" t="s">
        <v>13</v>
      </c>
      <c r="D36" s="12" t="s">
        <v>25</v>
      </c>
      <c r="E36" s="4">
        <v>19</v>
      </c>
      <c r="F36" s="4" t="s">
        <v>565</v>
      </c>
      <c r="G36" s="2" t="s">
        <v>58</v>
      </c>
      <c r="H36" s="3">
        <v>35783</v>
      </c>
      <c r="I36" s="10">
        <f t="shared" si="0"/>
        <v>1997</v>
      </c>
      <c r="J36" s="17">
        <v>763</v>
      </c>
      <c r="K36" s="4">
        <v>110000000</v>
      </c>
      <c r="L36" s="4">
        <v>25143007</v>
      </c>
      <c r="M36" s="4">
        <v>125279326</v>
      </c>
      <c r="N36" s="4">
        <v>339479326</v>
      </c>
      <c r="O36" s="4">
        <v>355978900</v>
      </c>
      <c r="P36" s="15">
        <v>153294209.33000001</v>
      </c>
      <c r="Q36" s="4">
        <v>73960637.472766891</v>
      </c>
      <c r="R36" s="4">
        <v>81834229.885057479</v>
      </c>
      <c r="S36" s="4">
        <v>75091343.332532033</v>
      </c>
      <c r="T36" s="2">
        <f t="shared" si="1"/>
        <v>3.0861756909090907</v>
      </c>
      <c r="U36" s="35">
        <v>1</v>
      </c>
      <c r="V36" s="28">
        <v>0</v>
      </c>
      <c r="W36" s="4">
        <v>57</v>
      </c>
      <c r="X36" s="10">
        <v>83</v>
      </c>
      <c r="Y36" s="1">
        <f t="shared" si="2"/>
        <v>1</v>
      </c>
      <c r="Z36" s="1">
        <f t="shared" si="3"/>
        <v>0</v>
      </c>
      <c r="AA36" s="1">
        <f t="shared" si="4"/>
        <v>0</v>
      </c>
      <c r="AB36" s="1">
        <f t="shared" si="5"/>
        <v>0</v>
      </c>
      <c r="AC36" s="1">
        <f t="shared" si="6"/>
        <v>0</v>
      </c>
      <c r="AD36" s="1">
        <f t="shared" si="7"/>
        <v>0</v>
      </c>
    </row>
    <row r="37" spans="1:30" x14ac:dyDescent="0.2">
      <c r="A37" s="12">
        <v>7.19</v>
      </c>
      <c r="B37" s="12" t="s">
        <v>40</v>
      </c>
      <c r="C37" s="12" t="s">
        <v>13</v>
      </c>
      <c r="D37" s="12" t="s">
        <v>25</v>
      </c>
      <c r="E37" s="4">
        <v>20</v>
      </c>
      <c r="F37" s="4" t="s">
        <v>565</v>
      </c>
      <c r="G37" s="2" t="s">
        <v>59</v>
      </c>
      <c r="H37" s="3">
        <v>36483</v>
      </c>
      <c r="I37" s="10">
        <f t="shared" si="0"/>
        <v>1999</v>
      </c>
      <c r="J37" s="17">
        <v>700</v>
      </c>
      <c r="K37" s="4">
        <v>135000000</v>
      </c>
      <c r="L37" s="4">
        <v>35519007</v>
      </c>
      <c r="M37" s="4">
        <v>126930660</v>
      </c>
      <c r="N37" s="4">
        <v>361730660</v>
      </c>
      <c r="O37" s="4">
        <v>339479326</v>
      </c>
      <c r="P37" s="15">
        <v>163093426</v>
      </c>
      <c r="Q37" s="4">
        <v>71206822.834645674</v>
      </c>
      <c r="R37" s="4">
        <v>73960637.472766891</v>
      </c>
      <c r="S37" s="4">
        <v>75031832.497807547</v>
      </c>
      <c r="T37" s="2">
        <f t="shared" si="1"/>
        <v>2.6794863703703702</v>
      </c>
      <c r="U37" s="35">
        <v>1</v>
      </c>
      <c r="V37" s="28">
        <v>0</v>
      </c>
      <c r="W37" s="4">
        <v>51</v>
      </c>
      <c r="X37" s="10">
        <v>53</v>
      </c>
      <c r="Y37" s="1">
        <f t="shared" si="2"/>
        <v>1</v>
      </c>
      <c r="Z37" s="1">
        <f t="shared" si="3"/>
        <v>0</v>
      </c>
      <c r="AA37" s="1">
        <f t="shared" si="4"/>
        <v>0</v>
      </c>
      <c r="AB37" s="1">
        <f t="shared" si="5"/>
        <v>0</v>
      </c>
      <c r="AC37" s="1">
        <f t="shared" si="6"/>
        <v>0</v>
      </c>
      <c r="AD37" s="1">
        <f t="shared" si="7"/>
        <v>0</v>
      </c>
    </row>
    <row r="38" spans="1:30" x14ac:dyDescent="0.2">
      <c r="A38" s="12">
        <v>7.2</v>
      </c>
      <c r="B38" s="12" t="s">
        <v>40</v>
      </c>
      <c r="C38" s="12" t="s">
        <v>13</v>
      </c>
      <c r="D38" s="12" t="s">
        <v>25</v>
      </c>
      <c r="E38" s="4">
        <v>21</v>
      </c>
      <c r="F38" s="4" t="s">
        <v>565</v>
      </c>
      <c r="G38" s="2" t="s">
        <v>60</v>
      </c>
      <c r="H38" s="3">
        <v>37582</v>
      </c>
      <c r="I38" s="10">
        <f t="shared" si="0"/>
        <v>2002</v>
      </c>
      <c r="J38" s="17">
        <v>1099</v>
      </c>
      <c r="K38" s="4">
        <v>142000000</v>
      </c>
      <c r="L38" s="4">
        <v>47072040</v>
      </c>
      <c r="M38" s="4">
        <v>160932247</v>
      </c>
      <c r="N38" s="4">
        <v>431932247</v>
      </c>
      <c r="O38" s="4">
        <v>361730660</v>
      </c>
      <c r="P38" s="15">
        <v>173025287.69999999</v>
      </c>
      <c r="Q38" s="4">
        <v>74342899.655765921</v>
      </c>
      <c r="R38" s="4">
        <v>71206822.834645674</v>
      </c>
      <c r="S38" s="4">
        <v>74840582.014649466</v>
      </c>
      <c r="T38" s="2">
        <f t="shared" si="1"/>
        <v>3.0417763873239436</v>
      </c>
      <c r="U38" s="35">
        <v>1</v>
      </c>
      <c r="V38" s="28">
        <v>0</v>
      </c>
      <c r="W38" s="4">
        <v>57</v>
      </c>
      <c r="X38" s="10">
        <v>50</v>
      </c>
      <c r="Y38" s="1">
        <f t="shared" si="2"/>
        <v>1</v>
      </c>
      <c r="Z38" s="1">
        <f t="shared" si="3"/>
        <v>0</v>
      </c>
      <c r="AA38" s="1">
        <f t="shared" si="4"/>
        <v>0</v>
      </c>
      <c r="AB38" s="1">
        <f t="shared" si="5"/>
        <v>0</v>
      </c>
      <c r="AC38" s="1">
        <f t="shared" si="6"/>
        <v>0</v>
      </c>
      <c r="AD38" s="1">
        <f t="shared" si="7"/>
        <v>0</v>
      </c>
    </row>
    <row r="39" spans="1:30" x14ac:dyDescent="0.2">
      <c r="A39" s="12">
        <v>7.21</v>
      </c>
      <c r="B39" s="12" t="s">
        <v>40</v>
      </c>
      <c r="C39" s="12" t="s">
        <v>13</v>
      </c>
      <c r="D39" s="12" t="s">
        <v>25</v>
      </c>
      <c r="E39" s="4">
        <v>22</v>
      </c>
      <c r="F39" s="4" t="s">
        <v>565</v>
      </c>
      <c r="G39" s="2" t="s">
        <v>61</v>
      </c>
      <c r="H39" s="3">
        <v>39038</v>
      </c>
      <c r="I39" s="10">
        <f t="shared" si="0"/>
        <v>2006</v>
      </c>
      <c r="J39" s="17">
        <v>1456</v>
      </c>
      <c r="K39" s="4">
        <v>102000000</v>
      </c>
      <c r="L39" s="4">
        <v>40833156</v>
      </c>
      <c r="M39" s="4">
        <v>167220102</v>
      </c>
      <c r="N39" s="4">
        <v>594275385</v>
      </c>
      <c r="O39" s="4">
        <v>431932247</v>
      </c>
      <c r="P39" s="15">
        <v>185354190.52000001</v>
      </c>
      <c r="Q39" s="4">
        <v>90729066.412213743</v>
      </c>
      <c r="R39" s="4">
        <v>74342899.655765921</v>
      </c>
      <c r="S39" s="4">
        <v>74816882.854702637</v>
      </c>
      <c r="T39" s="2">
        <f t="shared" si="1"/>
        <v>5.8262292647058826</v>
      </c>
      <c r="U39" s="35">
        <v>0</v>
      </c>
      <c r="V39" s="28">
        <v>0</v>
      </c>
      <c r="W39" s="4">
        <v>95</v>
      </c>
      <c r="X39" s="10">
        <v>41</v>
      </c>
      <c r="Y39" s="1">
        <f t="shared" si="2"/>
        <v>1</v>
      </c>
      <c r="Z39" s="1">
        <f t="shared" si="3"/>
        <v>0</v>
      </c>
      <c r="AA39" s="1">
        <f t="shared" si="4"/>
        <v>0</v>
      </c>
      <c r="AB39" s="1">
        <f t="shared" si="5"/>
        <v>0</v>
      </c>
      <c r="AC39" s="1">
        <f t="shared" si="6"/>
        <v>0</v>
      </c>
      <c r="AD39" s="1">
        <f t="shared" si="7"/>
        <v>0</v>
      </c>
    </row>
    <row r="40" spans="1:30" x14ac:dyDescent="0.2">
      <c r="A40" s="12">
        <v>7.22</v>
      </c>
      <c r="B40" s="12" t="s">
        <v>40</v>
      </c>
      <c r="C40" s="12" t="s">
        <v>13</v>
      </c>
      <c r="D40" s="12" t="s">
        <v>25</v>
      </c>
      <c r="E40" s="4">
        <v>23</v>
      </c>
      <c r="F40" s="4" t="s">
        <v>565</v>
      </c>
      <c r="G40" s="2" t="s">
        <v>62</v>
      </c>
      <c r="H40" s="3">
        <v>39766</v>
      </c>
      <c r="I40" s="10">
        <f t="shared" si="0"/>
        <v>2008</v>
      </c>
      <c r="J40" s="17">
        <v>728</v>
      </c>
      <c r="K40" s="4">
        <v>230000000</v>
      </c>
      <c r="L40" s="4">
        <v>67528882</v>
      </c>
      <c r="M40" s="4">
        <v>169368427</v>
      </c>
      <c r="N40" s="4">
        <v>591692078</v>
      </c>
      <c r="O40" s="4">
        <v>594275385</v>
      </c>
      <c r="P40" s="15">
        <v>203941517.55000001</v>
      </c>
      <c r="Q40" s="4">
        <v>82408367.409470752</v>
      </c>
      <c r="R40" s="4">
        <v>90729066.412213743</v>
      </c>
      <c r="S40" s="4">
        <v>75540163.92549859</v>
      </c>
      <c r="T40" s="2">
        <f t="shared" si="1"/>
        <v>2.5725742521739132</v>
      </c>
      <c r="U40" s="35">
        <v>1</v>
      </c>
      <c r="V40" s="5">
        <v>0</v>
      </c>
      <c r="W40" s="4">
        <v>65</v>
      </c>
      <c r="X40" s="10">
        <v>89</v>
      </c>
      <c r="Y40" s="1">
        <f t="shared" si="2"/>
        <v>1</v>
      </c>
      <c r="Z40" s="1">
        <f t="shared" si="3"/>
        <v>0</v>
      </c>
      <c r="AA40" s="1">
        <f t="shared" si="4"/>
        <v>0</v>
      </c>
      <c r="AB40" s="1">
        <f t="shared" si="5"/>
        <v>0</v>
      </c>
      <c r="AC40" s="1">
        <f t="shared" si="6"/>
        <v>0</v>
      </c>
      <c r="AD40" s="1">
        <f t="shared" si="7"/>
        <v>0</v>
      </c>
    </row>
    <row r="41" spans="1:30" x14ac:dyDescent="0.2">
      <c r="A41" s="12">
        <v>7.23</v>
      </c>
      <c r="B41" s="12" t="s">
        <v>40</v>
      </c>
      <c r="C41" s="12" t="s">
        <v>13</v>
      </c>
      <c r="D41" s="12" t="s">
        <v>25</v>
      </c>
      <c r="E41" s="4">
        <v>24</v>
      </c>
      <c r="F41" s="4" t="s">
        <v>565</v>
      </c>
      <c r="G41" s="2" t="s">
        <v>63</v>
      </c>
      <c r="H41" s="3">
        <v>41221</v>
      </c>
      <c r="I41" s="10">
        <f t="shared" si="0"/>
        <v>2012</v>
      </c>
      <c r="J41" s="17">
        <v>1455</v>
      </c>
      <c r="K41" s="4">
        <v>200000000</v>
      </c>
      <c r="L41" s="4">
        <v>88364714</v>
      </c>
      <c r="M41" s="4">
        <v>304360277</v>
      </c>
      <c r="N41" s="4">
        <v>1110526981</v>
      </c>
      <c r="O41" s="4">
        <v>591692078</v>
      </c>
      <c r="P41" s="15">
        <v>220800237.56999999</v>
      </c>
      <c r="Q41" s="4">
        <v>139513439.82412061</v>
      </c>
      <c r="R41" s="4">
        <v>82408367.409470752</v>
      </c>
      <c r="S41" s="4">
        <v>75838781.468279988</v>
      </c>
      <c r="T41" s="2">
        <f t="shared" si="1"/>
        <v>5.5526349049999997</v>
      </c>
      <c r="U41" s="35">
        <v>1</v>
      </c>
      <c r="V41" s="5">
        <v>0</v>
      </c>
      <c r="W41" s="4">
        <v>93</v>
      </c>
      <c r="X41" s="10">
        <v>58</v>
      </c>
      <c r="Y41" s="1">
        <f t="shared" si="2"/>
        <v>1</v>
      </c>
      <c r="Z41" s="1">
        <f t="shared" si="3"/>
        <v>0</v>
      </c>
      <c r="AA41" s="1">
        <f t="shared" si="4"/>
        <v>0</v>
      </c>
      <c r="AB41" s="1">
        <f t="shared" si="5"/>
        <v>0</v>
      </c>
      <c r="AC41" s="1">
        <f t="shared" si="6"/>
        <v>0</v>
      </c>
      <c r="AD41" s="1">
        <f t="shared" si="7"/>
        <v>0</v>
      </c>
    </row>
    <row r="42" spans="1:30" x14ac:dyDescent="0.2">
      <c r="A42" s="12">
        <v>8.01</v>
      </c>
      <c r="B42" s="12" t="s">
        <v>64</v>
      </c>
      <c r="C42" s="12" t="s">
        <v>13</v>
      </c>
      <c r="D42" s="12" t="s">
        <v>14</v>
      </c>
      <c r="E42" s="4">
        <v>2</v>
      </c>
      <c r="F42" s="4" t="s">
        <v>565</v>
      </c>
      <c r="G42" s="2" t="s">
        <v>65</v>
      </c>
      <c r="H42" s="3">
        <v>33773</v>
      </c>
      <c r="I42" s="10">
        <f t="shared" si="0"/>
        <v>1992</v>
      </c>
      <c r="J42" s="17">
        <v>1091</v>
      </c>
      <c r="K42" s="4">
        <v>80000000</v>
      </c>
      <c r="L42" s="4">
        <v>45687710</v>
      </c>
      <c r="M42" s="4">
        <v>162833635</v>
      </c>
      <c r="N42" s="4">
        <v>266824291</v>
      </c>
      <c r="O42" s="4">
        <v>409132777</v>
      </c>
      <c r="P42" s="15">
        <v>409132777</v>
      </c>
      <c r="Q42" s="4">
        <v>64295009.879518069</v>
      </c>
      <c r="R42" s="4">
        <v>103056115.11335012</v>
      </c>
      <c r="S42" s="4">
        <v>103056115.11335012</v>
      </c>
      <c r="T42" s="2">
        <f t="shared" si="1"/>
        <v>3.3353036375</v>
      </c>
      <c r="U42" s="35">
        <v>1</v>
      </c>
      <c r="V42" s="5">
        <v>0</v>
      </c>
      <c r="W42" s="4">
        <v>80</v>
      </c>
      <c r="X42" s="10">
        <v>84</v>
      </c>
      <c r="Y42" s="1">
        <f t="shared" si="2"/>
        <v>1</v>
      </c>
      <c r="Z42" s="1">
        <f t="shared" si="3"/>
        <v>0</v>
      </c>
      <c r="AA42" s="1">
        <f t="shared" si="4"/>
        <v>0</v>
      </c>
      <c r="AB42" s="1">
        <f t="shared" si="5"/>
        <v>0</v>
      </c>
      <c r="AC42" s="1">
        <f t="shared" si="6"/>
        <v>0</v>
      </c>
      <c r="AD42" s="1">
        <f t="shared" si="7"/>
        <v>0</v>
      </c>
    </row>
    <row r="43" spans="1:30" x14ac:dyDescent="0.2">
      <c r="A43" s="12">
        <v>8.02</v>
      </c>
      <c r="B43" s="12" t="s">
        <v>64</v>
      </c>
      <c r="C43" s="12" t="s">
        <v>13</v>
      </c>
      <c r="D43" s="12" t="s">
        <v>14</v>
      </c>
      <c r="E43" s="4">
        <v>3</v>
      </c>
      <c r="F43" s="4" t="s">
        <v>565</v>
      </c>
      <c r="G43" s="2" t="s">
        <v>66</v>
      </c>
      <c r="H43" s="3">
        <v>34328</v>
      </c>
      <c r="I43" s="10">
        <f t="shared" si="0"/>
        <v>1993</v>
      </c>
      <c r="J43" s="17">
        <v>555</v>
      </c>
      <c r="L43" s="4">
        <v>1406291</v>
      </c>
      <c r="M43" s="4">
        <v>5617391</v>
      </c>
      <c r="N43" s="4">
        <v>5617391</v>
      </c>
      <c r="O43" s="4">
        <v>266824291</v>
      </c>
      <c r="P43" s="15">
        <v>337978534</v>
      </c>
      <c r="Q43" s="4">
        <v>1356857.7294685992</v>
      </c>
      <c r="R43" s="4">
        <v>64295009.879518069</v>
      </c>
      <c r="S43" s="4">
        <v>83675562.496434093</v>
      </c>
      <c r="T43" s="2"/>
      <c r="U43" s="35">
        <v>0</v>
      </c>
      <c r="V43" s="28">
        <v>0</v>
      </c>
      <c r="W43" s="4">
        <v>81</v>
      </c>
      <c r="X43" s="10">
        <v>73</v>
      </c>
      <c r="Y43" s="1">
        <f t="shared" si="2"/>
        <v>1</v>
      </c>
      <c r="Z43" s="1">
        <f t="shared" si="3"/>
        <v>0</v>
      </c>
      <c r="AA43" s="1">
        <f t="shared" si="4"/>
        <v>0</v>
      </c>
      <c r="AB43" s="1">
        <f t="shared" si="5"/>
        <v>0</v>
      </c>
      <c r="AC43" s="1">
        <f t="shared" si="6"/>
        <v>0</v>
      </c>
      <c r="AD43" s="1">
        <f t="shared" si="7"/>
        <v>0</v>
      </c>
    </row>
    <row r="44" spans="1:30" x14ac:dyDescent="0.2">
      <c r="A44" s="12">
        <v>8.0299999999999994</v>
      </c>
      <c r="B44" s="12" t="s">
        <v>64</v>
      </c>
      <c r="C44" s="12" t="s">
        <v>13</v>
      </c>
      <c r="D44" s="12" t="s">
        <v>14</v>
      </c>
      <c r="E44" s="4">
        <v>4</v>
      </c>
      <c r="F44" s="4" t="s">
        <v>565</v>
      </c>
      <c r="G44" s="2" t="s">
        <v>67</v>
      </c>
      <c r="H44" s="3">
        <v>34866</v>
      </c>
      <c r="I44" s="10">
        <f t="shared" si="0"/>
        <v>1995</v>
      </c>
      <c r="J44" s="17">
        <v>538</v>
      </c>
      <c r="K44" s="4">
        <v>100000000</v>
      </c>
      <c r="L44" s="4">
        <v>52784433</v>
      </c>
      <c r="M44" s="4">
        <v>183997904</v>
      </c>
      <c r="N44" s="4">
        <v>336495936</v>
      </c>
      <c r="O44" s="4">
        <v>5617391</v>
      </c>
      <c r="P44" s="15">
        <v>227191486.33000001</v>
      </c>
      <c r="Q44" s="4">
        <v>77355387.586206898</v>
      </c>
      <c r="R44" s="4">
        <v>1356857.7294685992</v>
      </c>
      <c r="S44" s="4">
        <v>56235994.24077893</v>
      </c>
      <c r="T44" s="2">
        <f t="shared" ref="T44:T75" si="8">N44/K44</f>
        <v>3.3649593599999998</v>
      </c>
      <c r="U44" s="35">
        <v>0</v>
      </c>
      <c r="V44" s="28">
        <v>0</v>
      </c>
      <c r="W44" s="4">
        <v>41</v>
      </c>
      <c r="X44" s="10">
        <v>88</v>
      </c>
      <c r="Y44" s="1">
        <f t="shared" si="2"/>
        <v>1</v>
      </c>
      <c r="Z44" s="1">
        <f t="shared" si="3"/>
        <v>0</v>
      </c>
      <c r="AA44" s="1">
        <f t="shared" si="4"/>
        <v>0</v>
      </c>
      <c r="AB44" s="1">
        <f t="shared" si="5"/>
        <v>0</v>
      </c>
      <c r="AC44" s="1">
        <f t="shared" si="6"/>
        <v>0</v>
      </c>
      <c r="AD44" s="1">
        <f t="shared" si="7"/>
        <v>0</v>
      </c>
    </row>
    <row r="45" spans="1:30" x14ac:dyDescent="0.2">
      <c r="A45" s="12">
        <v>8.0399999999999991</v>
      </c>
      <c r="B45" s="12" t="s">
        <v>64</v>
      </c>
      <c r="C45" s="12" t="s">
        <v>13</v>
      </c>
      <c r="D45" s="12" t="s">
        <v>14</v>
      </c>
      <c r="E45" s="4">
        <v>5</v>
      </c>
      <c r="F45" s="4" t="s">
        <v>565</v>
      </c>
      <c r="G45" s="2" t="s">
        <v>68</v>
      </c>
      <c r="H45" s="3">
        <v>35601</v>
      </c>
      <c r="I45" s="10">
        <f t="shared" si="0"/>
        <v>1997</v>
      </c>
      <c r="J45" s="17">
        <v>735</v>
      </c>
      <c r="K45" s="4">
        <v>125000000</v>
      </c>
      <c r="L45" s="4">
        <v>42872605</v>
      </c>
      <c r="M45" s="4">
        <v>107308328</v>
      </c>
      <c r="N45" s="4">
        <v>238300947</v>
      </c>
      <c r="O45" s="4">
        <v>336495936</v>
      </c>
      <c r="P45" s="15">
        <v>254517598.75</v>
      </c>
      <c r="Q45" s="4">
        <v>51917417.647058822</v>
      </c>
      <c r="R45" s="4">
        <v>77355387.586206898</v>
      </c>
      <c r="S45" s="4">
        <v>61515842.577135921</v>
      </c>
      <c r="T45" s="2">
        <f t="shared" si="8"/>
        <v>1.9064075760000001</v>
      </c>
      <c r="U45" s="35">
        <v>0</v>
      </c>
      <c r="V45" s="5">
        <v>0</v>
      </c>
      <c r="W45" s="4">
        <v>11</v>
      </c>
      <c r="X45" s="10">
        <v>33</v>
      </c>
      <c r="Y45" s="1">
        <f t="shared" si="2"/>
        <v>1</v>
      </c>
      <c r="Z45" s="1">
        <f t="shared" si="3"/>
        <v>0</v>
      </c>
      <c r="AA45" s="1">
        <f t="shared" si="4"/>
        <v>0</v>
      </c>
      <c r="AB45" s="1">
        <f t="shared" si="5"/>
        <v>0</v>
      </c>
      <c r="AC45" s="1">
        <f t="shared" si="6"/>
        <v>0</v>
      </c>
      <c r="AD45" s="1">
        <f t="shared" si="7"/>
        <v>0</v>
      </c>
    </row>
    <row r="46" spans="1:30" x14ac:dyDescent="0.2">
      <c r="A46" s="12">
        <v>8.0500000000000007</v>
      </c>
      <c r="B46" s="12" t="s">
        <v>64</v>
      </c>
      <c r="C46" s="12" t="s">
        <v>13</v>
      </c>
      <c r="D46" s="12" t="s">
        <v>14</v>
      </c>
      <c r="E46" s="4">
        <v>6</v>
      </c>
      <c r="F46" s="4" t="s">
        <v>565</v>
      </c>
      <c r="G46" s="2" t="s">
        <v>69</v>
      </c>
      <c r="H46" s="3">
        <v>38518</v>
      </c>
      <c r="I46" s="10">
        <f t="shared" si="0"/>
        <v>2005</v>
      </c>
      <c r="J46" s="17">
        <v>2917</v>
      </c>
      <c r="K46" s="4">
        <v>150000000</v>
      </c>
      <c r="L46" s="4">
        <v>48745440</v>
      </c>
      <c r="M46" s="4">
        <v>205343774</v>
      </c>
      <c r="N46" s="4">
        <v>359142722</v>
      </c>
      <c r="O46" s="4">
        <v>238300947</v>
      </c>
      <c r="P46" s="15">
        <v>251274268.40000001</v>
      </c>
      <c r="Q46" s="4">
        <v>56028505.772230886</v>
      </c>
      <c r="R46" s="4">
        <v>51917417.647058822</v>
      </c>
      <c r="S46" s="4">
        <v>59596157.591120504</v>
      </c>
      <c r="T46" s="2">
        <f t="shared" si="8"/>
        <v>2.3942848133333334</v>
      </c>
      <c r="U46" s="35">
        <v>0</v>
      </c>
      <c r="V46" s="28">
        <v>0</v>
      </c>
      <c r="W46" s="4">
        <v>85</v>
      </c>
      <c r="X46" s="10">
        <v>16</v>
      </c>
      <c r="Y46" s="1">
        <f t="shared" si="2"/>
        <v>1</v>
      </c>
      <c r="Z46" s="1">
        <f t="shared" si="3"/>
        <v>0</v>
      </c>
      <c r="AA46" s="1">
        <f t="shared" si="4"/>
        <v>0</v>
      </c>
      <c r="AB46" s="1">
        <f t="shared" si="5"/>
        <v>0</v>
      </c>
      <c r="AC46" s="1">
        <f t="shared" si="6"/>
        <v>0</v>
      </c>
      <c r="AD46" s="1">
        <f t="shared" si="7"/>
        <v>0</v>
      </c>
    </row>
    <row r="47" spans="1:30" x14ac:dyDescent="0.2">
      <c r="A47" s="12">
        <v>8.06</v>
      </c>
      <c r="B47" s="12" t="s">
        <v>64</v>
      </c>
      <c r="C47" s="12" t="s">
        <v>13</v>
      </c>
      <c r="D47" s="12" t="s">
        <v>14</v>
      </c>
      <c r="E47" s="4">
        <v>7</v>
      </c>
      <c r="F47" s="4" t="s">
        <v>565</v>
      </c>
      <c r="G47" s="2" t="s">
        <v>70</v>
      </c>
      <c r="H47" s="3">
        <v>39647</v>
      </c>
      <c r="I47" s="10">
        <f t="shared" si="0"/>
        <v>2008</v>
      </c>
      <c r="J47" s="17">
        <v>1129</v>
      </c>
      <c r="K47" s="4">
        <v>185000000</v>
      </c>
      <c r="L47" s="4">
        <v>158411483</v>
      </c>
      <c r="M47" s="4">
        <v>533345358</v>
      </c>
      <c r="N47" s="4">
        <v>1002891358</v>
      </c>
      <c r="O47" s="4">
        <v>359142722</v>
      </c>
      <c r="P47" s="15">
        <v>269252344</v>
      </c>
      <c r="Q47" s="4">
        <v>139678462.11699164</v>
      </c>
      <c r="R47" s="4">
        <v>56028505.772230886</v>
      </c>
      <c r="S47" s="4">
        <v>59001548.954638898</v>
      </c>
      <c r="T47" s="2">
        <f t="shared" si="8"/>
        <v>5.4210343675675672</v>
      </c>
      <c r="U47" s="35">
        <v>1</v>
      </c>
      <c r="V47" s="5">
        <v>0</v>
      </c>
      <c r="W47" s="4">
        <v>94</v>
      </c>
      <c r="X47" s="10">
        <v>94</v>
      </c>
      <c r="Y47" s="1">
        <f t="shared" si="2"/>
        <v>1</v>
      </c>
      <c r="Z47" s="1">
        <f t="shared" si="3"/>
        <v>0</v>
      </c>
      <c r="AA47" s="1">
        <f t="shared" si="4"/>
        <v>0</v>
      </c>
      <c r="AB47" s="1">
        <f t="shared" si="5"/>
        <v>0</v>
      </c>
      <c r="AC47" s="1">
        <f t="shared" si="6"/>
        <v>0</v>
      </c>
      <c r="AD47" s="1">
        <f t="shared" si="7"/>
        <v>0</v>
      </c>
    </row>
    <row r="48" spans="1:30" x14ac:dyDescent="0.2">
      <c r="A48" s="12">
        <v>8.07</v>
      </c>
      <c r="B48" s="12" t="s">
        <v>64</v>
      </c>
      <c r="C48" s="12" t="s">
        <v>13</v>
      </c>
      <c r="D48" s="12" t="s">
        <v>14</v>
      </c>
      <c r="E48" s="4">
        <v>8</v>
      </c>
      <c r="F48" s="4" t="s">
        <v>565</v>
      </c>
      <c r="G48" s="2" t="s">
        <v>71</v>
      </c>
      <c r="H48" s="3">
        <v>41110</v>
      </c>
      <c r="I48" s="10">
        <f t="shared" si="0"/>
        <v>2012</v>
      </c>
      <c r="J48" s="17">
        <v>1463</v>
      </c>
      <c r="K48" s="4">
        <v>275000000</v>
      </c>
      <c r="L48" s="4">
        <v>160887295</v>
      </c>
      <c r="M48" s="4">
        <v>448139099</v>
      </c>
      <c r="N48" s="4">
        <v>1084439099</v>
      </c>
      <c r="O48" s="4">
        <v>1002891358</v>
      </c>
      <c r="P48" s="15">
        <v>374057917.43000001</v>
      </c>
      <c r="Q48" s="4">
        <v>136236067.71356785</v>
      </c>
      <c r="R48" s="4">
        <v>139678462.11699164</v>
      </c>
      <c r="S48" s="4">
        <v>70526822.263546437</v>
      </c>
      <c r="T48" s="2">
        <f t="shared" si="8"/>
        <v>3.9434149054545453</v>
      </c>
      <c r="U48" s="35">
        <v>1</v>
      </c>
      <c r="V48" s="5">
        <v>0</v>
      </c>
      <c r="W48" s="4">
        <v>87</v>
      </c>
      <c r="X48" s="10">
        <v>94</v>
      </c>
      <c r="Y48" s="1">
        <f t="shared" si="2"/>
        <v>1</v>
      </c>
      <c r="Z48" s="1">
        <f t="shared" si="3"/>
        <v>0</v>
      </c>
      <c r="AA48" s="1">
        <f t="shared" si="4"/>
        <v>0</v>
      </c>
      <c r="AB48" s="1">
        <f t="shared" si="5"/>
        <v>0</v>
      </c>
      <c r="AC48" s="1">
        <f t="shared" si="6"/>
        <v>0</v>
      </c>
      <c r="AD48" s="1">
        <f t="shared" si="7"/>
        <v>0</v>
      </c>
    </row>
    <row r="49" spans="1:30" x14ac:dyDescent="0.2">
      <c r="A49" s="12">
        <v>9.01</v>
      </c>
      <c r="B49" s="12" t="s">
        <v>72</v>
      </c>
      <c r="C49" s="12" t="s">
        <v>24</v>
      </c>
      <c r="D49" s="12" t="s">
        <v>25</v>
      </c>
      <c r="E49" s="4">
        <v>2</v>
      </c>
      <c r="F49" s="4" t="s">
        <v>565</v>
      </c>
      <c r="G49" s="2" t="s">
        <v>73</v>
      </c>
      <c r="H49" s="3">
        <v>37608</v>
      </c>
      <c r="I49" s="10">
        <f t="shared" si="0"/>
        <v>2002</v>
      </c>
      <c r="J49" s="17">
        <v>364</v>
      </c>
      <c r="K49" s="4">
        <v>94000000</v>
      </c>
      <c r="L49" s="4">
        <v>62007528</v>
      </c>
      <c r="M49" s="4">
        <v>342548984</v>
      </c>
      <c r="N49" s="4">
        <v>934703179</v>
      </c>
      <c r="O49" s="4">
        <v>887217688</v>
      </c>
      <c r="P49" s="15">
        <v>887217688</v>
      </c>
      <c r="Q49" s="4">
        <v>160878344.06196216</v>
      </c>
      <c r="R49" s="4">
        <v>156752241.69611308</v>
      </c>
      <c r="S49" s="4">
        <v>156752241.69611308</v>
      </c>
      <c r="T49" s="2">
        <f t="shared" si="8"/>
        <v>9.9436508404255317</v>
      </c>
      <c r="U49" s="35">
        <v>1</v>
      </c>
      <c r="V49" s="28">
        <v>1</v>
      </c>
      <c r="W49" s="4">
        <v>96</v>
      </c>
      <c r="X49" s="10">
        <v>95</v>
      </c>
      <c r="Y49" s="1">
        <f t="shared" si="2"/>
        <v>0</v>
      </c>
      <c r="Z49" s="1">
        <f t="shared" si="3"/>
        <v>1</v>
      </c>
      <c r="AA49" s="1">
        <f t="shared" si="4"/>
        <v>0</v>
      </c>
      <c r="AB49" s="1">
        <f t="shared" si="5"/>
        <v>0</v>
      </c>
      <c r="AC49" s="1">
        <f t="shared" si="6"/>
        <v>0</v>
      </c>
      <c r="AD49" s="1">
        <f t="shared" si="7"/>
        <v>0</v>
      </c>
    </row>
    <row r="50" spans="1:30" x14ac:dyDescent="0.2">
      <c r="A50" s="12">
        <v>9.02</v>
      </c>
      <c r="B50" s="12" t="s">
        <v>72</v>
      </c>
      <c r="C50" s="12" t="s">
        <v>24</v>
      </c>
      <c r="D50" s="12" t="s">
        <v>25</v>
      </c>
      <c r="E50" s="4">
        <v>3</v>
      </c>
      <c r="F50" s="4" t="s">
        <v>565</v>
      </c>
      <c r="G50" s="2" t="s">
        <v>74</v>
      </c>
      <c r="H50" s="3">
        <v>37972</v>
      </c>
      <c r="I50" s="10">
        <f t="shared" si="0"/>
        <v>2003</v>
      </c>
      <c r="J50" s="17">
        <v>364</v>
      </c>
      <c r="K50" s="4">
        <v>94000000</v>
      </c>
      <c r="L50" s="4">
        <v>72629713</v>
      </c>
      <c r="M50" s="4">
        <v>377845905</v>
      </c>
      <c r="N50" s="4">
        <v>1141408667</v>
      </c>
      <c r="O50" s="4">
        <v>934703179</v>
      </c>
      <c r="P50" s="15">
        <v>910960433.5</v>
      </c>
      <c r="Q50" s="4">
        <v>189288336.15257049</v>
      </c>
      <c r="R50" s="4">
        <v>160878344.06196216</v>
      </c>
      <c r="S50" s="4">
        <v>158815292.87903762</v>
      </c>
      <c r="T50" s="2">
        <f t="shared" si="8"/>
        <v>12.142645393617022</v>
      </c>
      <c r="U50" s="35">
        <v>1</v>
      </c>
      <c r="V50" s="28">
        <v>1</v>
      </c>
      <c r="W50" s="4">
        <v>95</v>
      </c>
      <c r="X50" s="10">
        <v>95</v>
      </c>
      <c r="Y50" s="1">
        <f t="shared" si="2"/>
        <v>0</v>
      </c>
      <c r="Z50" s="1">
        <f t="shared" si="3"/>
        <v>1</v>
      </c>
      <c r="AA50" s="1">
        <f t="shared" si="4"/>
        <v>0</v>
      </c>
      <c r="AB50" s="1">
        <f t="shared" si="5"/>
        <v>0</v>
      </c>
      <c r="AC50" s="1">
        <f t="shared" si="6"/>
        <v>0</v>
      </c>
      <c r="AD50" s="1">
        <f t="shared" si="7"/>
        <v>0</v>
      </c>
    </row>
    <row r="51" spans="1:30" x14ac:dyDescent="0.2">
      <c r="A51" s="12">
        <v>9.0299999999999994</v>
      </c>
      <c r="B51" s="12" t="s">
        <v>72</v>
      </c>
      <c r="C51" s="12" t="s">
        <v>24</v>
      </c>
      <c r="D51" s="12" t="s">
        <v>25</v>
      </c>
      <c r="E51" s="4">
        <v>4</v>
      </c>
      <c r="F51" s="4" t="s">
        <v>565</v>
      </c>
      <c r="G51" s="2" t="s">
        <v>75</v>
      </c>
      <c r="H51" s="3">
        <v>41257</v>
      </c>
      <c r="I51" s="10">
        <f t="shared" si="0"/>
        <v>2012</v>
      </c>
      <c r="J51" s="17">
        <v>3285</v>
      </c>
      <c r="K51" s="4">
        <v>250000000</v>
      </c>
      <c r="L51" s="4">
        <v>84617303</v>
      </c>
      <c r="M51" s="4">
        <v>303003568</v>
      </c>
      <c r="N51" s="4">
        <v>1017003568</v>
      </c>
      <c r="O51" s="4">
        <v>1141408667</v>
      </c>
      <c r="P51" s="15">
        <v>987776511.33000004</v>
      </c>
      <c r="Q51" s="4">
        <v>127764267.33668342</v>
      </c>
      <c r="R51" s="4">
        <v>189288336.15257049</v>
      </c>
      <c r="S51" s="4">
        <v>168972973.97021523</v>
      </c>
      <c r="T51" s="2">
        <f t="shared" si="8"/>
        <v>4.0680142720000001</v>
      </c>
      <c r="U51" s="35">
        <v>0</v>
      </c>
      <c r="V51" s="5">
        <v>0</v>
      </c>
      <c r="W51" s="4">
        <v>64</v>
      </c>
      <c r="X51" s="10">
        <v>86</v>
      </c>
      <c r="Y51" s="1">
        <f t="shared" si="2"/>
        <v>0</v>
      </c>
      <c r="Z51" s="1">
        <f t="shared" si="3"/>
        <v>1</v>
      </c>
      <c r="AA51" s="1">
        <f t="shared" si="4"/>
        <v>0</v>
      </c>
      <c r="AB51" s="1">
        <f t="shared" si="5"/>
        <v>0</v>
      </c>
      <c r="AC51" s="1">
        <f t="shared" si="6"/>
        <v>0</v>
      </c>
      <c r="AD51" s="1">
        <f t="shared" si="7"/>
        <v>0</v>
      </c>
    </row>
    <row r="52" spans="1:30" x14ac:dyDescent="0.2">
      <c r="A52" s="12">
        <v>9.0399999999999991</v>
      </c>
      <c r="B52" s="12" t="s">
        <v>72</v>
      </c>
      <c r="C52" s="12" t="s">
        <v>24</v>
      </c>
      <c r="D52" s="12" t="s">
        <v>25</v>
      </c>
      <c r="E52" s="4">
        <v>5</v>
      </c>
      <c r="F52" s="4" t="s">
        <v>565</v>
      </c>
      <c r="G52" s="2" t="s">
        <v>76</v>
      </c>
      <c r="H52" s="3">
        <v>41621</v>
      </c>
      <c r="I52" s="10">
        <f t="shared" si="0"/>
        <v>2013</v>
      </c>
      <c r="J52" s="17">
        <v>364</v>
      </c>
      <c r="K52" s="4">
        <v>250000000</v>
      </c>
      <c r="L52" s="4">
        <v>73645197</v>
      </c>
      <c r="M52" s="4">
        <v>258366855</v>
      </c>
      <c r="N52" s="4">
        <v>960366855</v>
      </c>
      <c r="O52" s="4">
        <v>1017003568</v>
      </c>
      <c r="P52" s="15">
        <v>995083275.5</v>
      </c>
      <c r="Q52" s="4">
        <v>118126304.42804427</v>
      </c>
      <c r="R52" s="4">
        <v>127764267.33668342</v>
      </c>
      <c r="S52" s="4">
        <v>158670797.31183228</v>
      </c>
      <c r="T52" s="2">
        <f t="shared" si="8"/>
        <v>3.8414674199999999</v>
      </c>
      <c r="U52" s="35">
        <v>1</v>
      </c>
      <c r="V52" s="28">
        <v>1</v>
      </c>
      <c r="W52" s="4">
        <v>74</v>
      </c>
      <c r="X52" s="10">
        <v>83</v>
      </c>
      <c r="Y52" s="1">
        <f t="shared" si="2"/>
        <v>0</v>
      </c>
      <c r="Z52" s="1">
        <f t="shared" si="3"/>
        <v>1</v>
      </c>
      <c r="AA52" s="1">
        <f t="shared" si="4"/>
        <v>0</v>
      </c>
      <c r="AB52" s="1">
        <f t="shared" si="5"/>
        <v>0</v>
      </c>
      <c r="AC52" s="1">
        <f t="shared" si="6"/>
        <v>0</v>
      </c>
      <c r="AD52" s="1">
        <f t="shared" si="7"/>
        <v>0</v>
      </c>
    </row>
    <row r="53" spans="1:30" x14ac:dyDescent="0.2">
      <c r="A53" s="12">
        <v>9.0500000000000007</v>
      </c>
      <c r="B53" s="12" t="s">
        <v>72</v>
      </c>
      <c r="C53" s="12" t="s">
        <v>24</v>
      </c>
      <c r="D53" s="12" t="s">
        <v>25</v>
      </c>
      <c r="E53" s="4">
        <v>6</v>
      </c>
      <c r="F53" s="4" t="s">
        <v>565</v>
      </c>
      <c r="G53" s="2" t="s">
        <v>77</v>
      </c>
      <c r="H53" s="3">
        <v>41990</v>
      </c>
      <c r="I53" s="10">
        <f t="shared" si="0"/>
        <v>2014</v>
      </c>
      <c r="J53" s="17">
        <v>369</v>
      </c>
      <c r="K53" s="4">
        <v>250000000</v>
      </c>
      <c r="L53" s="4">
        <v>54724334</v>
      </c>
      <c r="M53" s="4">
        <v>255119788</v>
      </c>
      <c r="N53" s="4">
        <v>955119788</v>
      </c>
      <c r="O53" s="4">
        <v>960366855</v>
      </c>
      <c r="P53" s="15">
        <v>988139991.39999998</v>
      </c>
      <c r="Q53" s="4">
        <v>116905726.80538556</v>
      </c>
      <c r="R53" s="4">
        <v>118126304.42804427</v>
      </c>
      <c r="S53" s="4">
        <v>150561898.7350747</v>
      </c>
      <c r="T53" s="2">
        <f t="shared" si="8"/>
        <v>3.8204791519999999</v>
      </c>
      <c r="U53" s="35">
        <v>1</v>
      </c>
      <c r="V53" s="5">
        <v>1</v>
      </c>
      <c r="W53" s="4">
        <v>60</v>
      </c>
      <c r="X53" s="10">
        <v>85</v>
      </c>
      <c r="Y53" s="1">
        <f t="shared" si="2"/>
        <v>0</v>
      </c>
      <c r="Z53" s="1">
        <f t="shared" si="3"/>
        <v>1</v>
      </c>
      <c r="AA53" s="1">
        <f t="shared" si="4"/>
        <v>0</v>
      </c>
      <c r="AB53" s="1">
        <f t="shared" si="5"/>
        <v>0</v>
      </c>
      <c r="AC53" s="1">
        <f t="shared" si="6"/>
        <v>0</v>
      </c>
      <c r="AD53" s="1">
        <f t="shared" si="7"/>
        <v>0</v>
      </c>
    </row>
    <row r="54" spans="1:30" x14ac:dyDescent="0.2">
      <c r="A54" s="12">
        <v>10.01</v>
      </c>
      <c r="B54" s="12" t="s">
        <v>78</v>
      </c>
      <c r="C54" s="12" t="s">
        <v>13</v>
      </c>
      <c r="D54" s="12" t="s">
        <v>14</v>
      </c>
      <c r="E54" s="4">
        <v>2</v>
      </c>
      <c r="F54" s="4" t="s">
        <v>565</v>
      </c>
      <c r="G54" s="2" t="s">
        <v>79</v>
      </c>
      <c r="H54" s="3">
        <v>38168</v>
      </c>
      <c r="I54" s="10">
        <f t="shared" si="0"/>
        <v>2004</v>
      </c>
      <c r="J54" s="17">
        <v>789</v>
      </c>
      <c r="K54" s="4">
        <v>200000000</v>
      </c>
      <c r="L54" s="4">
        <v>88156227</v>
      </c>
      <c r="M54" s="4">
        <v>373524485</v>
      </c>
      <c r="N54" s="4">
        <v>783705001</v>
      </c>
      <c r="O54" s="4">
        <v>821706375</v>
      </c>
      <c r="P54" s="15">
        <v>821706375</v>
      </c>
      <c r="Q54" s="4">
        <v>126200483.25281803</v>
      </c>
      <c r="R54" s="4">
        <v>141429668.6746988</v>
      </c>
      <c r="S54" s="4">
        <v>141429668.6746988</v>
      </c>
      <c r="T54" s="2">
        <f t="shared" si="8"/>
        <v>3.9185250049999998</v>
      </c>
      <c r="U54" s="35">
        <v>1</v>
      </c>
      <c r="V54" s="28">
        <v>0</v>
      </c>
      <c r="W54" s="4">
        <v>93</v>
      </c>
      <c r="X54" s="10">
        <v>67</v>
      </c>
      <c r="Y54" s="1">
        <f t="shared" si="2"/>
        <v>1</v>
      </c>
      <c r="Z54" s="1">
        <f t="shared" si="3"/>
        <v>0</v>
      </c>
      <c r="AA54" s="1">
        <f t="shared" si="4"/>
        <v>0</v>
      </c>
      <c r="AB54" s="1">
        <f t="shared" si="5"/>
        <v>0</v>
      </c>
      <c r="AC54" s="1">
        <f t="shared" si="6"/>
        <v>0</v>
      </c>
      <c r="AD54" s="1">
        <f t="shared" si="7"/>
        <v>0</v>
      </c>
    </row>
    <row r="55" spans="1:30" x14ac:dyDescent="0.2">
      <c r="A55" s="12">
        <v>10.02</v>
      </c>
      <c r="B55" s="12" t="s">
        <v>78</v>
      </c>
      <c r="C55" s="12" t="s">
        <v>13</v>
      </c>
      <c r="D55" s="12" t="s">
        <v>14</v>
      </c>
      <c r="E55" s="4">
        <v>3</v>
      </c>
      <c r="F55" s="4" t="s">
        <v>565</v>
      </c>
      <c r="G55" s="2" t="s">
        <v>80</v>
      </c>
      <c r="H55" s="3">
        <v>39206</v>
      </c>
      <c r="I55" s="10">
        <f t="shared" si="0"/>
        <v>2007</v>
      </c>
      <c r="J55" s="17">
        <v>1038</v>
      </c>
      <c r="K55" s="4">
        <v>258000000</v>
      </c>
      <c r="L55" s="4">
        <v>151116516</v>
      </c>
      <c r="M55" s="4">
        <v>336530303</v>
      </c>
      <c r="N55" s="4">
        <v>890875303</v>
      </c>
      <c r="O55" s="4">
        <v>783705001</v>
      </c>
      <c r="P55" s="15">
        <v>802705688</v>
      </c>
      <c r="Q55" s="4">
        <v>129487689.38953489</v>
      </c>
      <c r="R55" s="4">
        <v>126200483.25281803</v>
      </c>
      <c r="S55" s="4">
        <v>133815075.96375841</v>
      </c>
      <c r="T55" s="2">
        <f t="shared" si="8"/>
        <v>3.4530050503875969</v>
      </c>
      <c r="U55" s="35">
        <v>1</v>
      </c>
      <c r="V55" s="28">
        <v>0</v>
      </c>
      <c r="W55" s="4">
        <v>63</v>
      </c>
      <c r="X55" s="10">
        <v>81</v>
      </c>
      <c r="Y55" s="1">
        <f t="shared" si="2"/>
        <v>1</v>
      </c>
      <c r="Z55" s="1">
        <f t="shared" si="3"/>
        <v>0</v>
      </c>
      <c r="AA55" s="1">
        <f t="shared" si="4"/>
        <v>0</v>
      </c>
      <c r="AB55" s="1">
        <f t="shared" si="5"/>
        <v>0</v>
      </c>
      <c r="AC55" s="1">
        <f t="shared" si="6"/>
        <v>0</v>
      </c>
      <c r="AD55" s="1">
        <f t="shared" si="7"/>
        <v>0</v>
      </c>
    </row>
    <row r="56" spans="1:30" x14ac:dyDescent="0.2">
      <c r="A56" s="12">
        <v>10.029999999999999</v>
      </c>
      <c r="B56" s="12" t="s">
        <v>78</v>
      </c>
      <c r="C56" s="12" t="s">
        <v>13</v>
      </c>
      <c r="D56" s="12" t="s">
        <v>14</v>
      </c>
      <c r="E56" s="4">
        <v>4</v>
      </c>
      <c r="F56" s="4" t="s">
        <v>565</v>
      </c>
      <c r="G56" s="2" t="s">
        <v>81</v>
      </c>
      <c r="H56" s="3">
        <v>41093</v>
      </c>
      <c r="I56" s="10">
        <f t="shared" si="0"/>
        <v>2012</v>
      </c>
      <c r="J56" s="17">
        <v>1887</v>
      </c>
      <c r="K56" s="4">
        <v>220000000</v>
      </c>
      <c r="L56" s="4">
        <v>62004688</v>
      </c>
      <c r="M56" s="4">
        <v>262030663</v>
      </c>
      <c r="N56" s="4">
        <v>757890267</v>
      </c>
      <c r="O56" s="4">
        <v>890875303</v>
      </c>
      <c r="P56" s="15">
        <v>832095559.66999996</v>
      </c>
      <c r="Q56" s="4">
        <v>95212345.100502506</v>
      </c>
      <c r="R56" s="4">
        <v>129487689.38953489</v>
      </c>
      <c r="S56" s="4">
        <v>132372613.77235056</v>
      </c>
      <c r="T56" s="2">
        <f t="shared" si="8"/>
        <v>3.444955759090909</v>
      </c>
      <c r="U56" s="35">
        <v>0</v>
      </c>
      <c r="V56" s="5">
        <v>0</v>
      </c>
      <c r="W56" s="4">
        <v>72</v>
      </c>
      <c r="X56" s="10">
        <v>51</v>
      </c>
      <c r="Y56" s="1">
        <f t="shared" si="2"/>
        <v>1</v>
      </c>
      <c r="Z56" s="1">
        <f t="shared" si="3"/>
        <v>0</v>
      </c>
      <c r="AA56" s="1">
        <f t="shared" si="4"/>
        <v>0</v>
      </c>
      <c r="AB56" s="1">
        <f t="shared" si="5"/>
        <v>0</v>
      </c>
      <c r="AC56" s="1">
        <f t="shared" si="6"/>
        <v>0</v>
      </c>
      <c r="AD56" s="1">
        <f t="shared" si="7"/>
        <v>0</v>
      </c>
    </row>
    <row r="57" spans="1:30" x14ac:dyDescent="0.2">
      <c r="A57" s="12">
        <v>10.039999999999999</v>
      </c>
      <c r="B57" s="12" t="s">
        <v>78</v>
      </c>
      <c r="C57" s="12" t="s">
        <v>13</v>
      </c>
      <c r="D57" s="12" t="s">
        <v>14</v>
      </c>
      <c r="E57" s="4">
        <v>5</v>
      </c>
      <c r="F57" s="4" t="s">
        <v>565</v>
      </c>
      <c r="G57" s="2" t="s">
        <v>82</v>
      </c>
      <c r="H57" s="3">
        <v>41761</v>
      </c>
      <c r="I57" s="10">
        <f t="shared" si="0"/>
        <v>2014</v>
      </c>
      <c r="J57" s="17">
        <v>668</v>
      </c>
      <c r="K57" s="4">
        <v>200000000</v>
      </c>
      <c r="L57" s="4">
        <v>91608337</v>
      </c>
      <c r="M57" s="4">
        <v>202853933</v>
      </c>
      <c r="N57" s="4">
        <v>708996336</v>
      </c>
      <c r="O57" s="4">
        <v>757890267</v>
      </c>
      <c r="P57" s="15">
        <v>813544236.5</v>
      </c>
      <c r="Q57" s="4">
        <v>86780457.28274174</v>
      </c>
      <c r="R57" s="4">
        <v>95212345.100502506</v>
      </c>
      <c r="S57" s="4">
        <v>123082546.60438855</v>
      </c>
      <c r="T57" s="2">
        <f t="shared" si="8"/>
        <v>3.5449816799999998</v>
      </c>
      <c r="U57" s="35">
        <v>1</v>
      </c>
      <c r="V57" s="5">
        <v>0</v>
      </c>
      <c r="W57" s="4">
        <v>53</v>
      </c>
      <c r="X57" s="10">
        <v>77</v>
      </c>
      <c r="Y57" s="1">
        <f t="shared" si="2"/>
        <v>1</v>
      </c>
      <c r="Z57" s="1">
        <f t="shared" si="3"/>
        <v>0</v>
      </c>
      <c r="AA57" s="1">
        <f t="shared" si="4"/>
        <v>0</v>
      </c>
      <c r="AB57" s="1">
        <f t="shared" si="5"/>
        <v>0</v>
      </c>
      <c r="AC57" s="1">
        <f t="shared" si="6"/>
        <v>0</v>
      </c>
      <c r="AD57" s="1">
        <f t="shared" si="7"/>
        <v>0</v>
      </c>
    </row>
    <row r="58" spans="1:30" x14ac:dyDescent="0.2">
      <c r="A58" s="12">
        <v>11.01</v>
      </c>
      <c r="B58" s="12" t="s">
        <v>83</v>
      </c>
      <c r="C58" s="12" t="s">
        <v>13</v>
      </c>
      <c r="D58" s="12" t="s">
        <v>25</v>
      </c>
      <c r="E58" s="4">
        <v>2</v>
      </c>
      <c r="F58" s="4" t="s">
        <v>565</v>
      </c>
      <c r="G58" s="2" t="s">
        <v>84</v>
      </c>
      <c r="H58" s="3">
        <v>35572</v>
      </c>
      <c r="I58" s="10">
        <f t="shared" si="0"/>
        <v>1997</v>
      </c>
      <c r="J58" s="17">
        <v>1441</v>
      </c>
      <c r="K58" s="4">
        <v>75000000</v>
      </c>
      <c r="L58" s="4">
        <v>72132785</v>
      </c>
      <c r="M58" s="4">
        <v>229074524</v>
      </c>
      <c r="N58" s="4">
        <v>618626844</v>
      </c>
      <c r="O58" s="4">
        <v>1038812584</v>
      </c>
      <c r="P58" s="15">
        <v>1038812584</v>
      </c>
      <c r="Q58" s="4">
        <v>134777090.19607845</v>
      </c>
      <c r="R58" s="4">
        <v>250920914.00966185</v>
      </c>
      <c r="S58" s="4">
        <v>250920914.00966185</v>
      </c>
      <c r="T58" s="2">
        <f t="shared" si="8"/>
        <v>8.2483579200000001</v>
      </c>
      <c r="U58" s="35">
        <v>1</v>
      </c>
      <c r="V58" s="5">
        <v>0</v>
      </c>
      <c r="W58" s="4">
        <v>52</v>
      </c>
      <c r="X58" s="10">
        <v>91</v>
      </c>
      <c r="Y58" s="1">
        <f t="shared" si="2"/>
        <v>1</v>
      </c>
      <c r="Z58" s="1">
        <f t="shared" si="3"/>
        <v>0</v>
      </c>
      <c r="AA58" s="1">
        <f t="shared" si="4"/>
        <v>0</v>
      </c>
      <c r="AB58" s="1">
        <f t="shared" si="5"/>
        <v>0</v>
      </c>
      <c r="AC58" s="1">
        <f t="shared" si="6"/>
        <v>0</v>
      </c>
      <c r="AD58" s="1">
        <f t="shared" si="7"/>
        <v>0</v>
      </c>
    </row>
    <row r="59" spans="1:30" x14ac:dyDescent="0.2">
      <c r="A59" s="12">
        <v>11.02</v>
      </c>
      <c r="B59" s="12" t="s">
        <v>83</v>
      </c>
      <c r="C59" s="12" t="s">
        <v>13</v>
      </c>
      <c r="D59" s="12" t="s">
        <v>25</v>
      </c>
      <c r="E59" s="4">
        <v>3</v>
      </c>
      <c r="F59" s="4" t="s">
        <v>565</v>
      </c>
      <c r="G59" s="2" t="s">
        <v>85</v>
      </c>
      <c r="H59" s="3">
        <v>37090</v>
      </c>
      <c r="I59" s="10">
        <f t="shared" si="0"/>
        <v>2001</v>
      </c>
      <c r="J59" s="17">
        <v>1518</v>
      </c>
      <c r="K59" s="4">
        <v>93000000</v>
      </c>
      <c r="L59" s="4">
        <v>50771645</v>
      </c>
      <c r="M59" s="4">
        <v>181166115</v>
      </c>
      <c r="N59" s="4">
        <v>365900000</v>
      </c>
      <c r="O59" s="4">
        <v>618626844</v>
      </c>
      <c r="P59" s="15">
        <v>828719714</v>
      </c>
      <c r="Q59" s="4">
        <v>64646643.109540634</v>
      </c>
      <c r="R59" s="4">
        <v>134777090.19607845</v>
      </c>
      <c r="S59" s="4">
        <v>192849002.10287017</v>
      </c>
      <c r="T59" s="2">
        <f t="shared" si="8"/>
        <v>3.9344086021505378</v>
      </c>
      <c r="U59" s="35">
        <v>1</v>
      </c>
      <c r="V59" s="28">
        <v>0</v>
      </c>
      <c r="W59" s="4">
        <v>50</v>
      </c>
      <c r="X59" s="10">
        <v>51</v>
      </c>
      <c r="Y59" s="1">
        <f t="shared" si="2"/>
        <v>1</v>
      </c>
      <c r="Z59" s="1">
        <f t="shared" si="3"/>
        <v>0</v>
      </c>
      <c r="AA59" s="1">
        <f t="shared" si="4"/>
        <v>0</v>
      </c>
      <c r="AB59" s="1">
        <f t="shared" si="5"/>
        <v>0</v>
      </c>
      <c r="AC59" s="1">
        <f t="shared" si="6"/>
        <v>0</v>
      </c>
      <c r="AD59" s="1">
        <f t="shared" si="7"/>
        <v>0</v>
      </c>
    </row>
    <row r="60" spans="1:30" x14ac:dyDescent="0.2">
      <c r="A60" s="12">
        <v>11.03</v>
      </c>
      <c r="B60" s="12" t="s">
        <v>83</v>
      </c>
      <c r="C60" s="12" t="s">
        <v>13</v>
      </c>
      <c r="D60" s="12" t="s">
        <v>25</v>
      </c>
      <c r="E60" s="4">
        <v>4</v>
      </c>
      <c r="F60" s="4" t="s">
        <v>565</v>
      </c>
      <c r="G60" s="2" t="s">
        <v>86</v>
      </c>
      <c r="H60" s="3">
        <v>42167</v>
      </c>
      <c r="I60" s="10">
        <f t="shared" si="0"/>
        <v>2015</v>
      </c>
      <c r="J60" s="17">
        <v>5077</v>
      </c>
      <c r="K60" s="4">
        <v>215000000</v>
      </c>
      <c r="L60" s="4">
        <v>208806270</v>
      </c>
      <c r="M60" s="4">
        <v>652193075</v>
      </c>
      <c r="N60" s="4">
        <v>1669138981</v>
      </c>
      <c r="O60" s="4">
        <v>365900000</v>
      </c>
      <c r="P60" s="15">
        <v>674446476</v>
      </c>
      <c r="Q60" s="4">
        <v>197999879.1221827</v>
      </c>
      <c r="R60" s="4">
        <v>64646643.109540634</v>
      </c>
      <c r="S60" s="4">
        <v>150114882.438427</v>
      </c>
      <c r="T60" s="2">
        <f t="shared" si="8"/>
        <v>7.7634371209302326</v>
      </c>
      <c r="U60" s="35">
        <v>0</v>
      </c>
      <c r="V60" s="5">
        <v>0</v>
      </c>
      <c r="W60" s="4">
        <v>71</v>
      </c>
      <c r="X60" s="10">
        <v>36</v>
      </c>
      <c r="Y60" s="1">
        <f t="shared" si="2"/>
        <v>1</v>
      </c>
      <c r="Z60" s="1">
        <f t="shared" si="3"/>
        <v>0</v>
      </c>
      <c r="AA60" s="1">
        <f t="shared" si="4"/>
        <v>0</v>
      </c>
      <c r="AB60" s="1">
        <f t="shared" si="5"/>
        <v>0</v>
      </c>
      <c r="AC60" s="1">
        <f t="shared" si="6"/>
        <v>0</v>
      </c>
      <c r="AD60" s="1">
        <f t="shared" si="7"/>
        <v>0</v>
      </c>
    </row>
    <row r="61" spans="1:30" x14ac:dyDescent="0.2">
      <c r="A61" s="12">
        <v>12.01</v>
      </c>
      <c r="B61" s="12" t="s">
        <v>87</v>
      </c>
      <c r="C61" s="12" t="s">
        <v>24</v>
      </c>
      <c r="D61" s="12" t="s">
        <v>25</v>
      </c>
      <c r="E61" s="4">
        <v>2</v>
      </c>
      <c r="F61" s="4" t="s">
        <v>566</v>
      </c>
      <c r="G61" s="2" t="s">
        <v>88</v>
      </c>
      <c r="H61" s="3">
        <v>38126</v>
      </c>
      <c r="I61" s="10">
        <f t="shared" si="0"/>
        <v>2004</v>
      </c>
      <c r="J61" s="17">
        <v>1097</v>
      </c>
      <c r="K61" s="4">
        <v>70000000</v>
      </c>
      <c r="L61" s="4">
        <v>108037878</v>
      </c>
      <c r="M61" s="4">
        <v>436471036</v>
      </c>
      <c r="N61" s="4">
        <v>932252921</v>
      </c>
      <c r="O61" s="4">
        <v>491812794</v>
      </c>
      <c r="P61" s="15">
        <v>491812794</v>
      </c>
      <c r="Q61" s="4">
        <v>150121243.31723028</v>
      </c>
      <c r="R61" s="4">
        <v>86892719.787985861</v>
      </c>
      <c r="S61" s="4">
        <v>86892719.787985861</v>
      </c>
      <c r="T61" s="2">
        <f t="shared" si="8"/>
        <v>13.317898871428572</v>
      </c>
      <c r="U61" s="35">
        <v>1</v>
      </c>
      <c r="V61" s="28">
        <v>0</v>
      </c>
      <c r="W61" s="4">
        <v>88</v>
      </c>
      <c r="X61" s="10">
        <v>80</v>
      </c>
      <c r="Y61" s="1">
        <f t="shared" si="2"/>
        <v>0</v>
      </c>
      <c r="Z61" s="1">
        <f t="shared" si="3"/>
        <v>1</v>
      </c>
      <c r="AA61" s="1">
        <f t="shared" si="4"/>
        <v>0</v>
      </c>
      <c r="AB61" s="1">
        <f t="shared" si="5"/>
        <v>0</v>
      </c>
      <c r="AC61" s="1">
        <f t="shared" si="6"/>
        <v>0</v>
      </c>
      <c r="AD61" s="1">
        <f t="shared" si="7"/>
        <v>0</v>
      </c>
    </row>
    <row r="62" spans="1:30" x14ac:dyDescent="0.2">
      <c r="A62" s="12">
        <v>12.02</v>
      </c>
      <c r="B62" s="12" t="s">
        <v>87</v>
      </c>
      <c r="C62" s="12" t="s">
        <v>24</v>
      </c>
      <c r="D62" s="12" t="s">
        <v>25</v>
      </c>
      <c r="E62" s="4">
        <v>3</v>
      </c>
      <c r="F62" s="4" t="s">
        <v>566</v>
      </c>
      <c r="G62" s="2" t="s">
        <v>89</v>
      </c>
      <c r="H62" s="3">
        <v>39219</v>
      </c>
      <c r="I62" s="10">
        <f t="shared" si="0"/>
        <v>2007</v>
      </c>
      <c r="J62" s="17">
        <v>1093</v>
      </c>
      <c r="K62" s="4">
        <v>160000000</v>
      </c>
      <c r="L62" s="4">
        <v>121629270</v>
      </c>
      <c r="M62" s="4">
        <v>321012359</v>
      </c>
      <c r="N62" s="4">
        <v>805623351</v>
      </c>
      <c r="O62" s="4">
        <v>932252921</v>
      </c>
      <c r="P62" s="15">
        <v>712032857.5</v>
      </c>
      <c r="Q62" s="4">
        <v>117096417.29651164</v>
      </c>
      <c r="R62" s="4">
        <v>150121243.31723028</v>
      </c>
      <c r="S62" s="4">
        <v>118506981.55260807</v>
      </c>
      <c r="T62" s="2">
        <f t="shared" si="8"/>
        <v>5.0351459437499999</v>
      </c>
      <c r="U62" s="35">
        <v>1</v>
      </c>
      <c r="V62" s="5">
        <v>0</v>
      </c>
      <c r="W62" s="4">
        <v>40</v>
      </c>
      <c r="X62" s="10">
        <v>90</v>
      </c>
      <c r="Y62" s="1">
        <f t="shared" si="2"/>
        <v>0</v>
      </c>
      <c r="Z62" s="1">
        <f t="shared" si="3"/>
        <v>1</v>
      </c>
      <c r="AA62" s="1">
        <f t="shared" si="4"/>
        <v>0</v>
      </c>
      <c r="AB62" s="1">
        <f t="shared" si="5"/>
        <v>0</v>
      </c>
      <c r="AC62" s="1">
        <f t="shared" si="6"/>
        <v>0</v>
      </c>
      <c r="AD62" s="1">
        <f t="shared" si="7"/>
        <v>0</v>
      </c>
    </row>
    <row r="63" spans="1:30" x14ac:dyDescent="0.2">
      <c r="A63" s="12">
        <v>12.03</v>
      </c>
      <c r="B63" s="12" t="s">
        <v>87</v>
      </c>
      <c r="C63" s="12" t="s">
        <v>24</v>
      </c>
      <c r="D63" s="12" t="s">
        <v>25</v>
      </c>
      <c r="E63" s="4">
        <v>4</v>
      </c>
      <c r="F63" s="4" t="s">
        <v>566</v>
      </c>
      <c r="G63" s="2" t="s">
        <v>90</v>
      </c>
      <c r="H63" s="3">
        <v>40319</v>
      </c>
      <c r="I63" s="10">
        <f t="shared" si="0"/>
        <v>2010</v>
      </c>
      <c r="J63" s="17">
        <v>1100</v>
      </c>
      <c r="K63" s="4">
        <v>165000000</v>
      </c>
      <c r="L63" s="4">
        <v>70838207</v>
      </c>
      <c r="M63" s="4">
        <v>238395990</v>
      </c>
      <c r="N63" s="4">
        <v>755903876</v>
      </c>
      <c r="O63" s="4">
        <v>805623351</v>
      </c>
      <c r="P63" s="15">
        <v>743229688.66999996</v>
      </c>
      <c r="Q63" s="4">
        <v>95805307.477820024</v>
      </c>
      <c r="R63" s="4">
        <v>117096417.29651164</v>
      </c>
      <c r="S63" s="4">
        <v>118036793.4672426</v>
      </c>
      <c r="T63" s="2">
        <f t="shared" si="8"/>
        <v>4.5812356121212119</v>
      </c>
      <c r="U63" s="35">
        <v>1</v>
      </c>
      <c r="V63" s="5">
        <v>0</v>
      </c>
      <c r="W63" s="4">
        <v>58</v>
      </c>
      <c r="X63" s="10">
        <v>69</v>
      </c>
      <c r="Y63" s="1">
        <f t="shared" si="2"/>
        <v>0</v>
      </c>
      <c r="Z63" s="1">
        <f t="shared" si="3"/>
        <v>1</v>
      </c>
      <c r="AA63" s="1">
        <f t="shared" si="4"/>
        <v>0</v>
      </c>
      <c r="AB63" s="1">
        <f t="shared" si="5"/>
        <v>0</v>
      </c>
      <c r="AC63" s="1">
        <f t="shared" si="6"/>
        <v>0</v>
      </c>
      <c r="AD63" s="1">
        <f t="shared" si="7"/>
        <v>0</v>
      </c>
    </row>
    <row r="64" spans="1:30" x14ac:dyDescent="0.2">
      <c r="A64" s="12">
        <v>13.01</v>
      </c>
      <c r="B64" s="12" t="s">
        <v>91</v>
      </c>
      <c r="C64" s="12" t="s">
        <v>92</v>
      </c>
      <c r="D64" s="12" t="s">
        <v>25</v>
      </c>
      <c r="E64" s="4">
        <v>2</v>
      </c>
      <c r="F64" s="4" t="s">
        <v>565</v>
      </c>
      <c r="G64" s="2" t="s">
        <v>93</v>
      </c>
      <c r="H64" s="3">
        <v>40137</v>
      </c>
      <c r="I64" s="10">
        <f t="shared" si="0"/>
        <v>2009</v>
      </c>
      <c r="J64" s="17">
        <v>364</v>
      </c>
      <c r="K64" s="4">
        <v>50000000</v>
      </c>
      <c r="L64" s="4">
        <v>142839137</v>
      </c>
      <c r="M64" s="4">
        <v>296623634</v>
      </c>
      <c r="N64" s="4">
        <v>687557727</v>
      </c>
      <c r="O64" s="4">
        <v>402280159</v>
      </c>
      <c r="P64" s="15">
        <v>402280159</v>
      </c>
      <c r="Q64" s="4">
        <v>91674363.599999994</v>
      </c>
      <c r="R64" s="4">
        <v>56027877.298050143</v>
      </c>
      <c r="S64" s="4">
        <v>56027877.298050143</v>
      </c>
      <c r="T64" s="2">
        <f t="shared" si="8"/>
        <v>13.75115454</v>
      </c>
      <c r="U64" s="35">
        <v>1</v>
      </c>
      <c r="V64" s="28">
        <v>1</v>
      </c>
      <c r="W64" s="4">
        <v>28</v>
      </c>
      <c r="X64" s="10">
        <v>52</v>
      </c>
      <c r="Y64" s="1">
        <f t="shared" si="2"/>
        <v>0</v>
      </c>
      <c r="Z64" s="1">
        <f t="shared" si="3"/>
        <v>0</v>
      </c>
      <c r="AA64" s="1">
        <f t="shared" si="4"/>
        <v>0</v>
      </c>
      <c r="AB64" s="1">
        <f t="shared" si="5"/>
        <v>0</v>
      </c>
      <c r="AC64" s="1">
        <f t="shared" si="6"/>
        <v>0</v>
      </c>
      <c r="AD64" s="1">
        <f t="shared" si="7"/>
        <v>1</v>
      </c>
    </row>
    <row r="65" spans="1:30" x14ac:dyDescent="0.2">
      <c r="A65" s="12">
        <v>13.02</v>
      </c>
      <c r="B65" s="12" t="s">
        <v>91</v>
      </c>
      <c r="C65" s="12" t="s">
        <v>92</v>
      </c>
      <c r="D65" s="12" t="s">
        <v>25</v>
      </c>
      <c r="E65" s="4">
        <v>3</v>
      </c>
      <c r="F65" s="4" t="s">
        <v>565</v>
      </c>
      <c r="G65" s="2" t="s">
        <v>94</v>
      </c>
      <c r="H65" s="3">
        <v>40359</v>
      </c>
      <c r="I65" s="10">
        <f t="shared" si="0"/>
        <v>2010</v>
      </c>
      <c r="J65" s="17">
        <v>222</v>
      </c>
      <c r="K65" s="4">
        <v>68000000</v>
      </c>
      <c r="L65" s="4">
        <v>64832191</v>
      </c>
      <c r="M65" s="4">
        <v>300531751</v>
      </c>
      <c r="N65" s="4">
        <v>706102828</v>
      </c>
      <c r="O65" s="4">
        <v>687557727</v>
      </c>
      <c r="P65" s="15">
        <v>544918943</v>
      </c>
      <c r="Q65" s="4">
        <v>89493387.5792142</v>
      </c>
      <c r="R65" s="4">
        <v>91674363.599999994</v>
      </c>
      <c r="S65" s="4">
        <v>73851120.449025065</v>
      </c>
      <c r="T65" s="2">
        <f t="shared" si="8"/>
        <v>10.383865117647058</v>
      </c>
      <c r="U65" s="35">
        <v>1</v>
      </c>
      <c r="V65" s="5">
        <v>1</v>
      </c>
      <c r="W65" s="4">
        <v>49</v>
      </c>
      <c r="X65" s="10">
        <v>72</v>
      </c>
      <c r="Y65" s="1">
        <f t="shared" si="2"/>
        <v>0</v>
      </c>
      <c r="Z65" s="1">
        <f t="shared" si="3"/>
        <v>0</v>
      </c>
      <c r="AA65" s="1">
        <f t="shared" si="4"/>
        <v>0</v>
      </c>
      <c r="AB65" s="1">
        <f t="shared" si="5"/>
        <v>0</v>
      </c>
      <c r="AC65" s="1">
        <f t="shared" si="6"/>
        <v>0</v>
      </c>
      <c r="AD65" s="1">
        <f t="shared" si="7"/>
        <v>1</v>
      </c>
    </row>
    <row r="66" spans="1:30" x14ac:dyDescent="0.2">
      <c r="A66" s="12">
        <v>13.03</v>
      </c>
      <c r="B66" s="12" t="s">
        <v>91</v>
      </c>
      <c r="C66" s="12" t="s">
        <v>92</v>
      </c>
      <c r="D66" s="12" t="s">
        <v>25</v>
      </c>
      <c r="E66" s="4">
        <v>4</v>
      </c>
      <c r="F66" s="4" t="s">
        <v>565</v>
      </c>
      <c r="G66" s="2" t="s">
        <v>95</v>
      </c>
      <c r="H66" s="3">
        <v>40865</v>
      </c>
      <c r="I66" s="10">
        <f t="shared" ref="I66:I129" si="9">YEAR(H66)</f>
        <v>2011</v>
      </c>
      <c r="J66" s="17">
        <v>506</v>
      </c>
      <c r="K66" s="4">
        <v>127500000</v>
      </c>
      <c r="L66" s="4">
        <v>138122261</v>
      </c>
      <c r="M66" s="4">
        <v>281287133</v>
      </c>
      <c r="N66" s="4">
        <v>689420051</v>
      </c>
      <c r="O66" s="4">
        <v>706102828</v>
      </c>
      <c r="P66" s="15">
        <v>598646904.66999996</v>
      </c>
      <c r="Q66" s="4">
        <v>86938215.762925595</v>
      </c>
      <c r="R66" s="4">
        <v>89493387.5792142</v>
      </c>
      <c r="S66" s="4">
        <v>79065209.492421448</v>
      </c>
      <c r="T66" s="2">
        <f t="shared" si="8"/>
        <v>5.4072160862745102</v>
      </c>
      <c r="U66" s="35">
        <v>1</v>
      </c>
      <c r="V66" s="5">
        <v>1</v>
      </c>
      <c r="W66" s="4">
        <v>24</v>
      </c>
      <c r="X66" s="10">
        <v>61</v>
      </c>
      <c r="Y66" s="1">
        <f t="shared" ref="Y66:Y129" si="10">IF(C66="Action",1,0)</f>
        <v>0</v>
      </c>
      <c r="Z66" s="1">
        <f t="shared" ref="Z66:Z129" si="11">IF(C66="Adventure",1,0)</f>
        <v>0</v>
      </c>
      <c r="AA66" s="1">
        <f t="shared" ref="AA66:AA129" si="12">IF(C66="Animation",1,0)</f>
        <v>0</v>
      </c>
      <c r="AB66" s="1">
        <f t="shared" ref="AB66:AB129" si="13">IF(C66="Comedy",1,0)</f>
        <v>0</v>
      </c>
      <c r="AC66" s="1">
        <f t="shared" ref="AC66:AC129" si="14">IF(C66="Horror",1,0)</f>
        <v>0</v>
      </c>
      <c r="AD66" s="1">
        <f t="shared" ref="AD66:AD129" si="15">IF(C66="Drama",1,0)</f>
        <v>1</v>
      </c>
    </row>
    <row r="67" spans="1:30" x14ac:dyDescent="0.2">
      <c r="A67" s="12">
        <v>13.04</v>
      </c>
      <c r="B67" s="12" t="s">
        <v>91</v>
      </c>
      <c r="C67" s="12" t="s">
        <v>92</v>
      </c>
      <c r="D67" s="12" t="s">
        <v>25</v>
      </c>
      <c r="E67" s="4">
        <v>5</v>
      </c>
      <c r="F67" s="4" t="s">
        <v>565</v>
      </c>
      <c r="G67" s="2" t="s">
        <v>96</v>
      </c>
      <c r="H67" s="3">
        <v>41229</v>
      </c>
      <c r="I67" s="10">
        <f t="shared" si="9"/>
        <v>2012</v>
      </c>
      <c r="J67" s="17">
        <v>364</v>
      </c>
      <c r="K67" s="4">
        <v>136200000</v>
      </c>
      <c r="L67" s="4">
        <v>141067634</v>
      </c>
      <c r="M67" s="4">
        <v>292324737</v>
      </c>
      <c r="N67" s="4">
        <v>829724737</v>
      </c>
      <c r="O67" s="4">
        <v>689420051</v>
      </c>
      <c r="P67" s="15">
        <v>621340191.25</v>
      </c>
      <c r="Q67" s="4">
        <v>104236776.00502513</v>
      </c>
      <c r="R67" s="4">
        <v>86938215.762925595</v>
      </c>
      <c r="S67" s="4">
        <v>81033461.060047477</v>
      </c>
      <c r="T67" s="2">
        <f t="shared" si="8"/>
        <v>6.0919584214390605</v>
      </c>
      <c r="U67" s="35">
        <v>1</v>
      </c>
      <c r="V67" s="5">
        <v>1</v>
      </c>
      <c r="W67" s="4">
        <v>48</v>
      </c>
      <c r="X67" s="10">
        <v>60</v>
      </c>
      <c r="Y67" s="1">
        <f t="shared" si="10"/>
        <v>0</v>
      </c>
      <c r="Z67" s="1">
        <f t="shared" si="11"/>
        <v>0</v>
      </c>
      <c r="AA67" s="1">
        <f t="shared" si="12"/>
        <v>0</v>
      </c>
      <c r="AB67" s="1">
        <f t="shared" si="13"/>
        <v>0</v>
      </c>
      <c r="AC67" s="1">
        <f t="shared" si="14"/>
        <v>0</v>
      </c>
      <c r="AD67" s="1">
        <f t="shared" si="15"/>
        <v>1</v>
      </c>
    </row>
    <row r="68" spans="1:30" x14ac:dyDescent="0.2">
      <c r="A68" s="12">
        <v>14.01</v>
      </c>
      <c r="B68" s="12" t="s">
        <v>97</v>
      </c>
      <c r="C68" s="12" t="s">
        <v>13</v>
      </c>
      <c r="D68" s="12" t="s">
        <v>98</v>
      </c>
      <c r="E68" s="4">
        <v>2</v>
      </c>
      <c r="F68" s="4" t="s">
        <v>565</v>
      </c>
      <c r="G68" s="2" t="s">
        <v>99</v>
      </c>
      <c r="H68" s="3">
        <v>39988</v>
      </c>
      <c r="I68" s="10">
        <f t="shared" si="9"/>
        <v>2009</v>
      </c>
      <c r="J68" s="17">
        <v>723</v>
      </c>
      <c r="K68" s="4">
        <v>210000000</v>
      </c>
      <c r="L68" s="4">
        <v>108966307</v>
      </c>
      <c r="M68" s="4">
        <v>402111870</v>
      </c>
      <c r="N68" s="4">
        <v>836519699</v>
      </c>
      <c r="O68" s="4">
        <v>708098205</v>
      </c>
      <c r="P68" s="15">
        <v>708098205</v>
      </c>
      <c r="Q68" s="4">
        <v>111535959.86666666</v>
      </c>
      <c r="R68" s="4">
        <v>102921250.72674419</v>
      </c>
      <c r="S68" s="4">
        <v>102921250.72674419</v>
      </c>
      <c r="T68" s="2">
        <f t="shared" si="8"/>
        <v>3.9834271380952382</v>
      </c>
      <c r="U68" s="35">
        <v>1</v>
      </c>
      <c r="V68" s="28">
        <v>0</v>
      </c>
      <c r="W68" s="4">
        <v>19</v>
      </c>
      <c r="X68" s="10">
        <v>59</v>
      </c>
      <c r="Y68" s="1">
        <f t="shared" si="10"/>
        <v>1</v>
      </c>
      <c r="Z68" s="1">
        <f t="shared" si="11"/>
        <v>0</v>
      </c>
      <c r="AA68" s="1">
        <f t="shared" si="12"/>
        <v>0</v>
      </c>
      <c r="AB68" s="1">
        <f t="shared" si="13"/>
        <v>0</v>
      </c>
      <c r="AC68" s="1">
        <f t="shared" si="14"/>
        <v>0</v>
      </c>
      <c r="AD68" s="1">
        <f t="shared" si="15"/>
        <v>0</v>
      </c>
    </row>
    <row r="69" spans="1:30" x14ac:dyDescent="0.2">
      <c r="A69" s="12">
        <v>14.02</v>
      </c>
      <c r="B69" s="12" t="s">
        <v>97</v>
      </c>
      <c r="C69" s="12" t="s">
        <v>13</v>
      </c>
      <c r="D69" s="12" t="s">
        <v>98</v>
      </c>
      <c r="E69" s="4">
        <v>3</v>
      </c>
      <c r="F69" s="4" t="s">
        <v>565</v>
      </c>
      <c r="G69" s="2" t="s">
        <v>100</v>
      </c>
      <c r="H69" s="3">
        <v>40723</v>
      </c>
      <c r="I69" s="10">
        <f t="shared" si="9"/>
        <v>2011</v>
      </c>
      <c r="J69" s="17">
        <v>735</v>
      </c>
      <c r="K69" s="4">
        <v>195000000</v>
      </c>
      <c r="L69" s="4">
        <v>97852865</v>
      </c>
      <c r="M69" s="4">
        <v>352390543</v>
      </c>
      <c r="N69" s="4">
        <v>1123790543</v>
      </c>
      <c r="O69" s="4">
        <v>836519699</v>
      </c>
      <c r="P69" s="15">
        <v>772308952</v>
      </c>
      <c r="Q69" s="4">
        <v>141713813.74527112</v>
      </c>
      <c r="R69" s="4">
        <v>111535959.86666666</v>
      </c>
      <c r="S69" s="4">
        <v>107228605.29670542</v>
      </c>
      <c r="T69" s="2">
        <f t="shared" si="8"/>
        <v>5.7630284256410258</v>
      </c>
      <c r="U69" s="35">
        <v>1</v>
      </c>
      <c r="V69" s="28">
        <v>0</v>
      </c>
      <c r="W69" s="4">
        <v>35</v>
      </c>
      <c r="X69" s="10">
        <v>86</v>
      </c>
      <c r="Y69" s="1">
        <f t="shared" si="10"/>
        <v>1</v>
      </c>
      <c r="Z69" s="1">
        <f t="shared" si="11"/>
        <v>0</v>
      </c>
      <c r="AA69" s="1">
        <f t="shared" si="12"/>
        <v>0</v>
      </c>
      <c r="AB69" s="1">
        <f t="shared" si="13"/>
        <v>0</v>
      </c>
      <c r="AC69" s="1">
        <f t="shared" si="14"/>
        <v>0</v>
      </c>
      <c r="AD69" s="1">
        <f t="shared" si="15"/>
        <v>0</v>
      </c>
    </row>
    <row r="70" spans="1:30" x14ac:dyDescent="0.2">
      <c r="A70" s="12">
        <v>14.03</v>
      </c>
      <c r="B70" s="12" t="s">
        <v>97</v>
      </c>
      <c r="C70" s="12" t="s">
        <v>13</v>
      </c>
      <c r="D70" s="12" t="s">
        <v>98</v>
      </c>
      <c r="E70" s="4">
        <v>4</v>
      </c>
      <c r="F70" s="4" t="s">
        <v>565</v>
      </c>
      <c r="G70" s="2" t="s">
        <v>101</v>
      </c>
      <c r="H70" s="3">
        <v>41817</v>
      </c>
      <c r="I70" s="10">
        <f t="shared" si="9"/>
        <v>2014</v>
      </c>
      <c r="J70" s="17">
        <v>1094</v>
      </c>
      <c r="K70" s="4">
        <v>210000000</v>
      </c>
      <c r="L70" s="4">
        <v>100038390</v>
      </c>
      <c r="M70" s="4">
        <v>245439076</v>
      </c>
      <c r="N70" s="4">
        <v>1104039076</v>
      </c>
      <c r="O70" s="4">
        <v>1123790543</v>
      </c>
      <c r="P70" s="15">
        <v>889469482.33000004</v>
      </c>
      <c r="Q70" s="4">
        <v>135133301.8359853</v>
      </c>
      <c r="R70" s="4">
        <v>141713813.74527112</v>
      </c>
      <c r="S70" s="4">
        <v>118723674.77956064</v>
      </c>
      <c r="T70" s="2">
        <f t="shared" si="8"/>
        <v>5.2573289333333335</v>
      </c>
      <c r="U70" s="35">
        <v>0</v>
      </c>
      <c r="V70" s="28">
        <v>0</v>
      </c>
      <c r="W70" s="4">
        <v>18</v>
      </c>
      <c r="X70" s="10">
        <v>58</v>
      </c>
      <c r="Y70" s="1">
        <f t="shared" si="10"/>
        <v>1</v>
      </c>
      <c r="Z70" s="1">
        <f t="shared" si="11"/>
        <v>0</v>
      </c>
      <c r="AA70" s="1">
        <f t="shared" si="12"/>
        <v>0</v>
      </c>
      <c r="AB70" s="1">
        <f t="shared" si="13"/>
        <v>0</v>
      </c>
      <c r="AC70" s="1">
        <f t="shared" si="14"/>
        <v>0</v>
      </c>
      <c r="AD70" s="1">
        <f t="shared" si="15"/>
        <v>0</v>
      </c>
    </row>
    <row r="71" spans="1:30" x14ac:dyDescent="0.2">
      <c r="A71" s="12">
        <v>15.01</v>
      </c>
      <c r="B71" s="12" t="s">
        <v>102</v>
      </c>
      <c r="C71" s="12" t="s">
        <v>13</v>
      </c>
      <c r="D71" s="12" t="s">
        <v>25</v>
      </c>
      <c r="E71" s="4">
        <v>2</v>
      </c>
      <c r="F71" s="4" t="s">
        <v>565</v>
      </c>
      <c r="G71" s="2" t="s">
        <v>103</v>
      </c>
      <c r="H71" s="3">
        <v>37778</v>
      </c>
      <c r="I71" s="10">
        <f t="shared" si="9"/>
        <v>2003</v>
      </c>
      <c r="J71" s="17">
        <v>714</v>
      </c>
      <c r="K71" s="4">
        <v>76000000</v>
      </c>
      <c r="L71" s="4">
        <v>50472480</v>
      </c>
      <c r="M71" s="4">
        <v>127120058</v>
      </c>
      <c r="N71" s="4">
        <v>236410607</v>
      </c>
      <c r="O71" s="4">
        <v>206512310</v>
      </c>
      <c r="P71" s="15">
        <v>206512310</v>
      </c>
      <c r="Q71" s="4">
        <v>39205739.137645103</v>
      </c>
      <c r="R71" s="4">
        <v>36486273.851590104</v>
      </c>
      <c r="S71" s="4">
        <v>36486273.851590104</v>
      </c>
      <c r="T71" s="2">
        <f t="shared" si="8"/>
        <v>3.1106658815789472</v>
      </c>
      <c r="U71" s="35">
        <v>0</v>
      </c>
      <c r="V71" s="28">
        <v>0</v>
      </c>
      <c r="W71" s="4">
        <v>36</v>
      </c>
      <c r="X71" s="10">
        <v>56</v>
      </c>
      <c r="Y71" s="1">
        <f t="shared" si="10"/>
        <v>1</v>
      </c>
      <c r="Z71" s="1">
        <f t="shared" si="11"/>
        <v>0</v>
      </c>
      <c r="AA71" s="1">
        <f t="shared" si="12"/>
        <v>0</v>
      </c>
      <c r="AB71" s="1">
        <f t="shared" si="13"/>
        <v>0</v>
      </c>
      <c r="AC71" s="1">
        <f t="shared" si="14"/>
        <v>0</v>
      </c>
      <c r="AD71" s="1">
        <f t="shared" si="15"/>
        <v>0</v>
      </c>
    </row>
    <row r="72" spans="1:30" x14ac:dyDescent="0.2">
      <c r="A72" s="12">
        <v>15.02</v>
      </c>
      <c r="B72" s="12" t="s">
        <v>102</v>
      </c>
      <c r="C72" s="12" t="s">
        <v>13</v>
      </c>
      <c r="D72" s="12" t="s">
        <v>25</v>
      </c>
      <c r="E72" s="4">
        <v>3</v>
      </c>
      <c r="F72" s="4" t="s">
        <v>565</v>
      </c>
      <c r="G72" s="2" t="s">
        <v>104</v>
      </c>
      <c r="H72" s="3">
        <v>38884</v>
      </c>
      <c r="I72" s="10">
        <f t="shared" si="9"/>
        <v>2006</v>
      </c>
      <c r="J72" s="17">
        <v>1106</v>
      </c>
      <c r="K72" s="4">
        <v>85000000</v>
      </c>
      <c r="L72" s="4">
        <v>23973840</v>
      </c>
      <c r="M72" s="4">
        <v>62514415</v>
      </c>
      <c r="N72" s="4">
        <v>157693110</v>
      </c>
      <c r="O72" s="4">
        <v>236410607</v>
      </c>
      <c r="P72" s="15">
        <v>221461458.5</v>
      </c>
      <c r="Q72" s="4">
        <v>24075283.969465651</v>
      </c>
      <c r="R72" s="4">
        <v>39205739.137645103</v>
      </c>
      <c r="S72" s="4">
        <v>37846006.494617604</v>
      </c>
      <c r="T72" s="2">
        <f t="shared" si="8"/>
        <v>1.8552130588235294</v>
      </c>
      <c r="U72" s="35">
        <v>1</v>
      </c>
      <c r="V72" s="28">
        <v>0</v>
      </c>
      <c r="W72" s="4">
        <v>37</v>
      </c>
      <c r="X72" s="10">
        <v>74</v>
      </c>
      <c r="Y72" s="1">
        <f t="shared" si="10"/>
        <v>1</v>
      </c>
      <c r="Z72" s="1">
        <f t="shared" si="11"/>
        <v>0</v>
      </c>
      <c r="AA72" s="1">
        <f t="shared" si="12"/>
        <v>0</v>
      </c>
      <c r="AB72" s="1">
        <f t="shared" si="13"/>
        <v>0</v>
      </c>
      <c r="AC72" s="1">
        <f t="shared" si="14"/>
        <v>0</v>
      </c>
      <c r="AD72" s="1">
        <f t="shared" si="15"/>
        <v>0</v>
      </c>
    </row>
    <row r="73" spans="1:30" x14ac:dyDescent="0.2">
      <c r="A73" s="12">
        <v>15.03</v>
      </c>
      <c r="B73" s="12" t="s">
        <v>102</v>
      </c>
      <c r="C73" s="12" t="s">
        <v>13</v>
      </c>
      <c r="D73" s="12" t="s">
        <v>25</v>
      </c>
      <c r="E73" s="4">
        <v>4</v>
      </c>
      <c r="F73" s="4" t="s">
        <v>565</v>
      </c>
      <c r="G73" s="2" t="s">
        <v>102</v>
      </c>
      <c r="H73" s="3">
        <v>39906</v>
      </c>
      <c r="I73" s="10">
        <f t="shared" si="9"/>
        <v>2009</v>
      </c>
      <c r="J73" s="17">
        <v>1022</v>
      </c>
      <c r="K73" s="4">
        <v>85000000</v>
      </c>
      <c r="L73" s="4">
        <v>70950500</v>
      </c>
      <c r="M73" s="4">
        <v>155064265</v>
      </c>
      <c r="N73" s="4">
        <v>363064265</v>
      </c>
      <c r="O73" s="4">
        <v>157693110</v>
      </c>
      <c r="P73" s="15">
        <v>200205342.33000001</v>
      </c>
      <c r="Q73" s="4">
        <v>48408568.666666664</v>
      </c>
      <c r="R73" s="4">
        <v>24075283.969465651</v>
      </c>
      <c r="S73" s="4">
        <v>33255765.65290029</v>
      </c>
      <c r="T73" s="2">
        <f t="shared" si="8"/>
        <v>4.2713442941176467</v>
      </c>
      <c r="U73" s="35">
        <v>1</v>
      </c>
      <c r="V73" s="28">
        <v>0</v>
      </c>
      <c r="W73" s="4">
        <v>28</v>
      </c>
      <c r="X73" s="10">
        <v>50</v>
      </c>
      <c r="Y73" s="1">
        <f t="shared" si="10"/>
        <v>1</v>
      </c>
      <c r="Z73" s="1">
        <f t="shared" si="11"/>
        <v>0</v>
      </c>
      <c r="AA73" s="1">
        <f t="shared" si="12"/>
        <v>0</v>
      </c>
      <c r="AB73" s="1">
        <f t="shared" si="13"/>
        <v>0</v>
      </c>
      <c r="AC73" s="1">
        <f t="shared" si="14"/>
        <v>0</v>
      </c>
      <c r="AD73" s="1">
        <f t="shared" si="15"/>
        <v>0</v>
      </c>
    </row>
    <row r="74" spans="1:30" x14ac:dyDescent="0.2">
      <c r="A74" s="12">
        <v>15.04</v>
      </c>
      <c r="B74" s="12" t="s">
        <v>102</v>
      </c>
      <c r="C74" s="12" t="s">
        <v>13</v>
      </c>
      <c r="D74" s="12" t="s">
        <v>25</v>
      </c>
      <c r="E74" s="4">
        <v>5</v>
      </c>
      <c r="F74" s="4" t="s">
        <v>565</v>
      </c>
      <c r="G74" s="2" t="s">
        <v>105</v>
      </c>
      <c r="H74" s="3">
        <v>40662</v>
      </c>
      <c r="I74" s="10">
        <f t="shared" si="9"/>
        <v>2011</v>
      </c>
      <c r="J74" s="17">
        <v>756</v>
      </c>
      <c r="K74" s="4">
        <v>125000000</v>
      </c>
      <c r="L74" s="4">
        <v>86198765</v>
      </c>
      <c r="M74" s="4">
        <v>209837675</v>
      </c>
      <c r="N74" s="4">
        <v>629969804</v>
      </c>
      <c r="O74" s="4">
        <v>649273344.89083397</v>
      </c>
      <c r="P74" s="15">
        <v>240920073</v>
      </c>
      <c r="Q74" s="4">
        <v>79441337.200504422</v>
      </c>
      <c r="R74" s="4">
        <v>48408568.666666664</v>
      </c>
      <c r="S74" s="4">
        <v>37043966.406341881</v>
      </c>
      <c r="T74" s="2">
        <f t="shared" si="8"/>
        <v>5.0397584320000002</v>
      </c>
      <c r="U74" s="35">
        <v>1</v>
      </c>
      <c r="V74" s="5">
        <v>0</v>
      </c>
      <c r="W74" s="4">
        <v>78</v>
      </c>
      <c r="X74" s="10">
        <v>70</v>
      </c>
      <c r="Y74" s="1">
        <f t="shared" si="10"/>
        <v>1</v>
      </c>
      <c r="Z74" s="1">
        <f t="shared" si="11"/>
        <v>0</v>
      </c>
      <c r="AA74" s="1">
        <f t="shared" si="12"/>
        <v>0</v>
      </c>
      <c r="AB74" s="1">
        <f t="shared" si="13"/>
        <v>0</v>
      </c>
      <c r="AC74" s="1">
        <f t="shared" si="14"/>
        <v>0</v>
      </c>
      <c r="AD74" s="1">
        <f t="shared" si="15"/>
        <v>0</v>
      </c>
    </row>
    <row r="75" spans="1:30" x14ac:dyDescent="0.2">
      <c r="A75" s="12">
        <v>15.05</v>
      </c>
      <c r="B75" s="12" t="s">
        <v>102</v>
      </c>
      <c r="C75" s="12" t="s">
        <v>13</v>
      </c>
      <c r="D75" s="12" t="s">
        <v>25</v>
      </c>
      <c r="E75" s="4">
        <v>6</v>
      </c>
      <c r="F75" s="4" t="s">
        <v>565</v>
      </c>
      <c r="G75" s="2" t="s">
        <v>106</v>
      </c>
      <c r="H75" s="3">
        <v>41418</v>
      </c>
      <c r="I75" s="10">
        <f t="shared" si="9"/>
        <v>2013</v>
      </c>
      <c r="J75" s="17">
        <v>756</v>
      </c>
      <c r="K75" s="4">
        <v>160000000</v>
      </c>
      <c r="L75" s="4">
        <v>97375245</v>
      </c>
      <c r="M75" s="4">
        <v>238679850</v>
      </c>
      <c r="N75" s="4">
        <v>789952811</v>
      </c>
      <c r="O75" s="4">
        <v>649825202.36627197</v>
      </c>
      <c r="P75" s="15">
        <v>318730019.19999999</v>
      </c>
      <c r="Q75" s="4">
        <v>97165167.404674038</v>
      </c>
      <c r="R75" s="4">
        <v>79441337.200504422</v>
      </c>
      <c r="S75" s="4">
        <v>45523440.565174386</v>
      </c>
      <c r="T75" s="2">
        <f t="shared" si="8"/>
        <v>4.93720506875</v>
      </c>
      <c r="U75" s="35">
        <v>1</v>
      </c>
      <c r="V75" s="5">
        <v>0</v>
      </c>
      <c r="W75" s="4">
        <v>69</v>
      </c>
      <c r="X75" s="10">
        <v>67</v>
      </c>
      <c r="Y75" s="1">
        <f t="shared" si="10"/>
        <v>1</v>
      </c>
      <c r="Z75" s="1">
        <f t="shared" si="11"/>
        <v>0</v>
      </c>
      <c r="AA75" s="1">
        <f t="shared" si="12"/>
        <v>0</v>
      </c>
      <c r="AB75" s="1">
        <f t="shared" si="13"/>
        <v>0</v>
      </c>
      <c r="AC75" s="1">
        <f t="shared" si="14"/>
        <v>0</v>
      </c>
      <c r="AD75" s="1">
        <f t="shared" si="15"/>
        <v>0</v>
      </c>
    </row>
    <row r="76" spans="1:30" x14ac:dyDescent="0.2">
      <c r="A76" s="12">
        <v>15.06</v>
      </c>
      <c r="B76" s="12" t="s">
        <v>102</v>
      </c>
      <c r="C76" s="12" t="s">
        <v>13</v>
      </c>
      <c r="D76" s="12" t="s">
        <v>25</v>
      </c>
      <c r="E76" s="4">
        <v>7</v>
      </c>
      <c r="F76" s="4" t="s">
        <v>565</v>
      </c>
      <c r="G76" s="2" t="s">
        <v>107</v>
      </c>
      <c r="H76" s="3">
        <v>42097</v>
      </c>
      <c r="I76" s="10">
        <f t="shared" si="9"/>
        <v>2015</v>
      </c>
      <c r="J76" s="17">
        <v>679</v>
      </c>
      <c r="K76" s="4">
        <v>190000000</v>
      </c>
      <c r="L76" s="4">
        <v>147163560</v>
      </c>
      <c r="M76" s="4">
        <v>351032910</v>
      </c>
      <c r="N76" s="4">
        <v>1516246709</v>
      </c>
      <c r="O76" s="4">
        <v>650377059.84170902</v>
      </c>
      <c r="P76" s="18">
        <f>AVERAGE(I70:I75)</f>
        <v>2009.3333333333333</v>
      </c>
      <c r="Q76" s="4">
        <v>179863192.05219454</v>
      </c>
      <c r="R76" s="4">
        <v>97165167.404674038</v>
      </c>
      <c r="S76" s="4">
        <v>54130395.038424335</v>
      </c>
      <c r="T76" s="2">
        <f t="shared" ref="T76:T107" si="16">N76/K76</f>
        <v>7.980245836842105</v>
      </c>
      <c r="U76" s="35">
        <v>1</v>
      </c>
      <c r="V76" s="5">
        <v>0</v>
      </c>
      <c r="W76" s="4">
        <v>81</v>
      </c>
      <c r="X76" s="10">
        <v>83</v>
      </c>
      <c r="Y76" s="1">
        <f t="shared" si="10"/>
        <v>1</v>
      </c>
      <c r="Z76" s="1">
        <f t="shared" si="11"/>
        <v>0</v>
      </c>
      <c r="AA76" s="1">
        <f t="shared" si="12"/>
        <v>0</v>
      </c>
      <c r="AB76" s="1">
        <f t="shared" si="13"/>
        <v>0</v>
      </c>
      <c r="AC76" s="1">
        <f t="shared" si="14"/>
        <v>0</v>
      </c>
      <c r="AD76" s="1">
        <f t="shared" si="15"/>
        <v>0</v>
      </c>
    </row>
    <row r="77" spans="1:30" x14ac:dyDescent="0.2">
      <c r="A77" s="12">
        <v>16.010000000000002</v>
      </c>
      <c r="B77" s="12" t="s">
        <v>108</v>
      </c>
      <c r="C77" s="12" t="s">
        <v>24</v>
      </c>
      <c r="D77" s="12" t="s">
        <v>34</v>
      </c>
      <c r="E77" s="4">
        <v>2</v>
      </c>
      <c r="F77" s="4" t="s">
        <v>565</v>
      </c>
      <c r="G77" s="2" t="s">
        <v>109</v>
      </c>
      <c r="H77" s="3">
        <v>38905</v>
      </c>
      <c r="I77" s="10">
        <f t="shared" si="9"/>
        <v>2006</v>
      </c>
      <c r="J77" s="17">
        <v>1094</v>
      </c>
      <c r="K77" s="4">
        <v>225000000</v>
      </c>
      <c r="L77" s="4">
        <v>135634554</v>
      </c>
      <c r="M77" s="4">
        <v>423315812</v>
      </c>
      <c r="N77" s="4">
        <v>1066215812</v>
      </c>
      <c r="O77" s="4">
        <v>651480774.79258502</v>
      </c>
      <c r="P77" s="15">
        <v>634954103</v>
      </c>
      <c r="Q77" s="4">
        <v>162781040</v>
      </c>
      <c r="R77" s="4">
        <v>105299187.89386401</v>
      </c>
      <c r="S77" s="4">
        <v>105299187.89386401</v>
      </c>
      <c r="T77" s="2">
        <f t="shared" si="16"/>
        <v>4.7387369422222223</v>
      </c>
      <c r="U77" s="35">
        <v>1</v>
      </c>
      <c r="V77" s="5">
        <v>0</v>
      </c>
      <c r="W77" s="4">
        <v>54</v>
      </c>
      <c r="X77" s="10">
        <v>84</v>
      </c>
      <c r="Y77" s="1">
        <f t="shared" si="10"/>
        <v>0</v>
      </c>
      <c r="Z77" s="1">
        <f t="shared" si="11"/>
        <v>1</v>
      </c>
      <c r="AA77" s="1">
        <f t="shared" si="12"/>
        <v>0</v>
      </c>
      <c r="AB77" s="1">
        <f t="shared" si="13"/>
        <v>0</v>
      </c>
      <c r="AC77" s="1">
        <f t="shared" si="14"/>
        <v>0</v>
      </c>
      <c r="AD77" s="1">
        <f t="shared" si="15"/>
        <v>0</v>
      </c>
    </row>
    <row r="78" spans="1:30" x14ac:dyDescent="0.2">
      <c r="A78" s="12">
        <v>16.02</v>
      </c>
      <c r="B78" s="12" t="s">
        <v>108</v>
      </c>
      <c r="C78" s="12" t="s">
        <v>24</v>
      </c>
      <c r="D78" s="12" t="s">
        <v>34</v>
      </c>
      <c r="E78" s="4">
        <v>3</v>
      </c>
      <c r="F78" s="4" t="s">
        <v>565</v>
      </c>
      <c r="G78" s="2" t="s">
        <v>110</v>
      </c>
      <c r="H78" s="3">
        <v>39226</v>
      </c>
      <c r="I78" s="10">
        <f t="shared" si="9"/>
        <v>2007</v>
      </c>
      <c r="J78" s="17">
        <v>321</v>
      </c>
      <c r="K78" s="4">
        <v>300000000</v>
      </c>
      <c r="L78" s="4">
        <v>114732820</v>
      </c>
      <c r="M78" s="4">
        <v>309420425</v>
      </c>
      <c r="N78" s="4">
        <v>963420425</v>
      </c>
      <c r="O78" s="4">
        <v>652032632.26802194</v>
      </c>
      <c r="P78" s="15">
        <v>850584957.5</v>
      </c>
      <c r="Q78" s="4">
        <v>140032038.51744187</v>
      </c>
      <c r="R78" s="4">
        <v>162781040</v>
      </c>
      <c r="S78" s="4">
        <v>134040113.946932</v>
      </c>
      <c r="T78" s="2">
        <f t="shared" si="16"/>
        <v>3.2114014166666665</v>
      </c>
      <c r="U78" s="35">
        <v>1</v>
      </c>
      <c r="V78" s="5">
        <v>0</v>
      </c>
      <c r="W78" s="4">
        <v>45</v>
      </c>
      <c r="X78" s="10">
        <v>86</v>
      </c>
      <c r="Y78" s="1">
        <f t="shared" si="10"/>
        <v>0</v>
      </c>
      <c r="Z78" s="1">
        <f t="shared" si="11"/>
        <v>1</v>
      </c>
      <c r="AA78" s="1">
        <f t="shared" si="12"/>
        <v>0</v>
      </c>
      <c r="AB78" s="1">
        <f t="shared" si="13"/>
        <v>0</v>
      </c>
      <c r="AC78" s="1">
        <f t="shared" si="14"/>
        <v>0</v>
      </c>
      <c r="AD78" s="1">
        <f t="shared" si="15"/>
        <v>0</v>
      </c>
    </row>
    <row r="79" spans="1:30" x14ac:dyDescent="0.2">
      <c r="A79" s="12">
        <v>16.03</v>
      </c>
      <c r="B79" s="12" t="s">
        <v>108</v>
      </c>
      <c r="C79" s="12" t="s">
        <v>24</v>
      </c>
      <c r="D79" s="12" t="s">
        <v>34</v>
      </c>
      <c r="E79" s="4">
        <v>4</v>
      </c>
      <c r="F79" s="4" t="s">
        <v>565</v>
      </c>
      <c r="G79" s="2" t="s">
        <v>111</v>
      </c>
      <c r="H79" s="3">
        <v>40683</v>
      </c>
      <c r="I79" s="10">
        <f t="shared" si="9"/>
        <v>2011</v>
      </c>
      <c r="J79" s="17">
        <v>1457</v>
      </c>
      <c r="K79" s="4">
        <v>250000000</v>
      </c>
      <c r="L79" s="4">
        <v>90151958</v>
      </c>
      <c r="M79" s="4">
        <v>241063875</v>
      </c>
      <c r="N79" s="4">
        <v>1045663875</v>
      </c>
      <c r="O79" s="4">
        <v>652584489.74346006</v>
      </c>
      <c r="P79" s="15">
        <v>888196780</v>
      </c>
      <c r="Q79" s="4">
        <v>131861774.90542245</v>
      </c>
      <c r="R79" s="4">
        <v>140032038.51744187</v>
      </c>
      <c r="S79" s="4">
        <v>136037422.13710198</v>
      </c>
      <c r="T79" s="2">
        <f t="shared" si="16"/>
        <v>4.1826555000000001</v>
      </c>
      <c r="U79" s="35">
        <v>1</v>
      </c>
      <c r="V79" s="5">
        <v>0</v>
      </c>
      <c r="W79" s="4">
        <v>33</v>
      </c>
      <c r="X79" s="10">
        <v>72</v>
      </c>
      <c r="Y79" s="1">
        <f t="shared" si="10"/>
        <v>0</v>
      </c>
      <c r="Z79" s="1">
        <f t="shared" si="11"/>
        <v>1</v>
      </c>
      <c r="AA79" s="1">
        <f t="shared" si="12"/>
        <v>0</v>
      </c>
      <c r="AB79" s="1">
        <f t="shared" si="13"/>
        <v>0</v>
      </c>
      <c r="AC79" s="1">
        <f t="shared" si="14"/>
        <v>0</v>
      </c>
      <c r="AD79" s="1">
        <f t="shared" si="15"/>
        <v>0</v>
      </c>
    </row>
    <row r="80" spans="1:30" x14ac:dyDescent="0.2">
      <c r="A80" s="12">
        <v>17.010000000000002</v>
      </c>
      <c r="B80" s="12" t="s">
        <v>112</v>
      </c>
      <c r="C80" s="12" t="s">
        <v>24</v>
      </c>
      <c r="D80" s="12" t="s">
        <v>98</v>
      </c>
      <c r="E80" s="4">
        <v>2</v>
      </c>
      <c r="F80" s="4" t="s">
        <v>566</v>
      </c>
      <c r="G80" s="2" t="s">
        <v>113</v>
      </c>
      <c r="H80" s="3">
        <v>30106</v>
      </c>
      <c r="I80" s="10">
        <f t="shared" si="9"/>
        <v>1982</v>
      </c>
      <c r="J80" s="17">
        <v>910</v>
      </c>
      <c r="K80" s="4">
        <v>12000000</v>
      </c>
      <c r="L80" s="4">
        <v>14347221</v>
      </c>
      <c r="M80" s="4">
        <v>78633541</v>
      </c>
      <c r="N80" s="4">
        <v>95520578</v>
      </c>
      <c r="O80" s="4">
        <v>653688204.69433498</v>
      </c>
      <c r="P80" s="15">
        <v>139000000</v>
      </c>
      <c r="Q80" s="4">
        <v>32489992.517006803</v>
      </c>
      <c r="R80" s="4">
        <v>55378486.055776894</v>
      </c>
      <c r="S80" s="4">
        <v>55378486.055776894</v>
      </c>
      <c r="T80" s="2">
        <f t="shared" si="16"/>
        <v>7.9600481666666667</v>
      </c>
      <c r="U80" s="35">
        <v>1</v>
      </c>
      <c r="V80" s="5">
        <v>0</v>
      </c>
      <c r="W80" s="4">
        <v>88</v>
      </c>
      <c r="X80" s="10">
        <v>72</v>
      </c>
      <c r="Y80" s="1">
        <f t="shared" si="10"/>
        <v>0</v>
      </c>
      <c r="Z80" s="1">
        <f t="shared" si="11"/>
        <v>1</v>
      </c>
      <c r="AA80" s="1">
        <f t="shared" si="12"/>
        <v>0</v>
      </c>
      <c r="AB80" s="1">
        <f t="shared" si="13"/>
        <v>0</v>
      </c>
      <c r="AC80" s="1">
        <f t="shared" si="14"/>
        <v>0</v>
      </c>
      <c r="AD80" s="1">
        <f t="shared" si="15"/>
        <v>0</v>
      </c>
    </row>
    <row r="81" spans="1:30" x14ac:dyDescent="0.2">
      <c r="A81" s="12">
        <v>17.02</v>
      </c>
      <c r="B81" s="12" t="s">
        <v>112</v>
      </c>
      <c r="C81" s="12" t="s">
        <v>24</v>
      </c>
      <c r="D81" s="12" t="s">
        <v>98</v>
      </c>
      <c r="E81" s="4">
        <v>3</v>
      </c>
      <c r="F81" s="4" t="s">
        <v>566</v>
      </c>
      <c r="G81" s="2" t="s">
        <v>114</v>
      </c>
      <c r="H81" s="3">
        <v>30834</v>
      </c>
      <c r="I81" s="10">
        <f t="shared" si="9"/>
        <v>1984</v>
      </c>
      <c r="J81" s="17">
        <v>728</v>
      </c>
      <c r="K81" s="4">
        <v>18000000</v>
      </c>
      <c r="L81" s="4">
        <v>16673229</v>
      </c>
      <c r="M81" s="4">
        <v>71273785</v>
      </c>
      <c r="N81" s="4">
        <v>81802739</v>
      </c>
      <c r="O81" s="4">
        <v>654240062.16977203</v>
      </c>
      <c r="P81" s="15">
        <v>117260289</v>
      </c>
      <c r="Q81" s="4">
        <v>24346053.273809526</v>
      </c>
      <c r="R81" s="4">
        <v>32489992.517006803</v>
      </c>
      <c r="S81" s="4">
        <v>43934239.286391847</v>
      </c>
      <c r="T81" s="2">
        <f t="shared" si="16"/>
        <v>4.5445966111111114</v>
      </c>
      <c r="U81" s="35">
        <v>1</v>
      </c>
      <c r="V81" s="5">
        <v>0</v>
      </c>
      <c r="W81" s="4">
        <v>78</v>
      </c>
      <c r="X81" s="10">
        <v>42</v>
      </c>
      <c r="Y81" s="1">
        <f t="shared" si="10"/>
        <v>0</v>
      </c>
      <c r="Z81" s="1">
        <f t="shared" si="11"/>
        <v>1</v>
      </c>
      <c r="AA81" s="1">
        <f t="shared" si="12"/>
        <v>0</v>
      </c>
      <c r="AB81" s="1">
        <f t="shared" si="13"/>
        <v>0</v>
      </c>
      <c r="AC81" s="1">
        <f t="shared" si="14"/>
        <v>0</v>
      </c>
      <c r="AD81" s="1">
        <f t="shared" si="15"/>
        <v>0</v>
      </c>
    </row>
    <row r="82" spans="1:30" x14ac:dyDescent="0.2">
      <c r="A82" s="12">
        <v>17.03</v>
      </c>
      <c r="B82" s="12" t="s">
        <v>112</v>
      </c>
      <c r="C82" s="12" t="s">
        <v>24</v>
      </c>
      <c r="D82" s="12" t="s">
        <v>98</v>
      </c>
      <c r="E82" s="4">
        <v>4</v>
      </c>
      <c r="F82" s="4" t="s">
        <v>566</v>
      </c>
      <c r="G82" s="2" t="s">
        <v>115</v>
      </c>
      <c r="H82" s="3">
        <v>31742</v>
      </c>
      <c r="I82" s="10">
        <f t="shared" si="9"/>
        <v>1986</v>
      </c>
      <c r="J82" s="17">
        <v>908</v>
      </c>
      <c r="K82" s="4">
        <v>24000000</v>
      </c>
      <c r="L82" s="4">
        <v>16881888</v>
      </c>
      <c r="M82" s="4">
        <v>107109310</v>
      </c>
      <c r="N82" s="4">
        <v>130396178</v>
      </c>
      <c r="O82" s="4">
        <v>654791919.64521003</v>
      </c>
      <c r="P82" s="15">
        <v>105441105.67</v>
      </c>
      <c r="Q82" s="4">
        <v>35147217.789757416</v>
      </c>
      <c r="R82" s="4">
        <v>24346053.273809526</v>
      </c>
      <c r="S82" s="4">
        <v>37404843.948864408</v>
      </c>
      <c r="T82" s="2">
        <f t="shared" si="16"/>
        <v>5.4331740833333333</v>
      </c>
      <c r="U82" s="35">
        <v>1</v>
      </c>
      <c r="V82" s="28">
        <v>0</v>
      </c>
      <c r="W82" s="4">
        <v>85</v>
      </c>
      <c r="X82" s="10">
        <v>90</v>
      </c>
      <c r="Y82" s="1">
        <f t="shared" si="10"/>
        <v>0</v>
      </c>
      <c r="Z82" s="1">
        <f t="shared" si="11"/>
        <v>1</v>
      </c>
      <c r="AA82" s="1">
        <f t="shared" si="12"/>
        <v>0</v>
      </c>
      <c r="AB82" s="1">
        <f t="shared" si="13"/>
        <v>0</v>
      </c>
      <c r="AC82" s="1">
        <f t="shared" si="14"/>
        <v>0</v>
      </c>
      <c r="AD82" s="1">
        <f t="shared" si="15"/>
        <v>0</v>
      </c>
    </row>
    <row r="83" spans="1:30" x14ac:dyDescent="0.2">
      <c r="A83" s="12">
        <v>17.04</v>
      </c>
      <c r="B83" s="12" t="s">
        <v>112</v>
      </c>
      <c r="C83" s="12" t="s">
        <v>24</v>
      </c>
      <c r="D83" s="12" t="s">
        <v>98</v>
      </c>
      <c r="E83" s="4">
        <v>5</v>
      </c>
      <c r="F83" s="4" t="s">
        <v>566</v>
      </c>
      <c r="G83" s="2" t="s">
        <v>116</v>
      </c>
      <c r="H83" s="3">
        <v>32668</v>
      </c>
      <c r="I83" s="10">
        <f t="shared" si="9"/>
        <v>1989</v>
      </c>
      <c r="J83" s="17">
        <v>926</v>
      </c>
      <c r="K83" s="4">
        <v>30000000</v>
      </c>
      <c r="L83" s="4">
        <v>17375648</v>
      </c>
      <c r="M83" s="4">
        <v>50531965</v>
      </c>
      <c r="N83" s="4">
        <v>68521916</v>
      </c>
      <c r="O83" s="4">
        <v>655343777.12064695</v>
      </c>
      <c r="P83" s="15">
        <v>111679873.75</v>
      </c>
      <c r="Q83" s="4">
        <v>17259928.463476069</v>
      </c>
      <c r="R83" s="4">
        <v>35147217.789757416</v>
      </c>
      <c r="S83" s="4">
        <v>36840437.409087658</v>
      </c>
      <c r="T83" s="2">
        <f t="shared" si="16"/>
        <v>2.2840638666666666</v>
      </c>
      <c r="U83" s="35">
        <v>1</v>
      </c>
      <c r="V83" s="28">
        <v>0</v>
      </c>
      <c r="W83" s="4">
        <v>21</v>
      </c>
      <c r="X83" s="10">
        <v>61</v>
      </c>
      <c r="Y83" s="1">
        <f t="shared" si="10"/>
        <v>0</v>
      </c>
      <c r="Z83" s="1">
        <f t="shared" si="11"/>
        <v>1</v>
      </c>
      <c r="AA83" s="1">
        <f t="shared" si="12"/>
        <v>0</v>
      </c>
      <c r="AB83" s="1">
        <f t="shared" si="13"/>
        <v>0</v>
      </c>
      <c r="AC83" s="1">
        <f t="shared" si="14"/>
        <v>0</v>
      </c>
      <c r="AD83" s="1">
        <f t="shared" si="15"/>
        <v>0</v>
      </c>
    </row>
    <row r="84" spans="1:30" x14ac:dyDescent="0.2">
      <c r="A84" s="12">
        <v>17.05</v>
      </c>
      <c r="B84" s="12" t="s">
        <v>112</v>
      </c>
      <c r="C84" s="12" t="s">
        <v>24</v>
      </c>
      <c r="D84" s="12" t="s">
        <v>98</v>
      </c>
      <c r="E84" s="4">
        <v>6</v>
      </c>
      <c r="F84" s="4" t="s">
        <v>566</v>
      </c>
      <c r="G84" s="2" t="s">
        <v>117</v>
      </c>
      <c r="H84" s="3">
        <v>33578</v>
      </c>
      <c r="I84" s="10">
        <f t="shared" si="9"/>
        <v>1991</v>
      </c>
      <c r="J84" s="17">
        <v>910</v>
      </c>
      <c r="K84" s="4">
        <v>27000000</v>
      </c>
      <c r="L84" s="4">
        <v>18162837</v>
      </c>
      <c r="M84" s="4">
        <v>74888996</v>
      </c>
      <c r="N84" s="4">
        <v>96900000</v>
      </c>
      <c r="O84" s="4">
        <v>655895634.59608495</v>
      </c>
      <c r="P84" s="15">
        <v>103048282.2</v>
      </c>
      <c r="Q84" s="4">
        <v>23016627.078384798</v>
      </c>
      <c r="R84" s="4">
        <v>17259928.463476069</v>
      </c>
      <c r="S84" s="4">
        <v>32924335.619965337</v>
      </c>
      <c r="T84" s="2">
        <f t="shared" si="16"/>
        <v>3.588888888888889</v>
      </c>
      <c r="U84" s="35">
        <v>1</v>
      </c>
      <c r="V84" s="5">
        <v>0</v>
      </c>
      <c r="W84" s="4">
        <v>83</v>
      </c>
      <c r="X84" s="10">
        <v>81</v>
      </c>
      <c r="Y84" s="1">
        <f t="shared" si="10"/>
        <v>0</v>
      </c>
      <c r="Z84" s="1">
        <f t="shared" si="11"/>
        <v>1</v>
      </c>
      <c r="AA84" s="1">
        <f t="shared" si="12"/>
        <v>0</v>
      </c>
      <c r="AB84" s="1">
        <f t="shared" si="13"/>
        <v>0</v>
      </c>
      <c r="AC84" s="1">
        <f t="shared" si="14"/>
        <v>0</v>
      </c>
      <c r="AD84" s="1">
        <f t="shared" si="15"/>
        <v>0</v>
      </c>
    </row>
    <row r="85" spans="1:30" x14ac:dyDescent="0.2">
      <c r="A85" s="12">
        <v>17.059999999999999</v>
      </c>
      <c r="B85" s="12" t="s">
        <v>112</v>
      </c>
      <c r="C85" s="12" t="s">
        <v>24</v>
      </c>
      <c r="D85" s="12" t="s">
        <v>98</v>
      </c>
      <c r="E85" s="4">
        <v>7</v>
      </c>
      <c r="F85" s="4" t="s">
        <v>566</v>
      </c>
      <c r="G85" s="2" t="s">
        <v>118</v>
      </c>
      <c r="H85" s="3">
        <v>34656</v>
      </c>
      <c r="I85" s="10">
        <f t="shared" si="9"/>
        <v>1994</v>
      </c>
      <c r="J85" s="17">
        <v>1078</v>
      </c>
      <c r="K85" s="4">
        <v>38000000</v>
      </c>
      <c r="L85" s="4">
        <v>23116394</v>
      </c>
      <c r="M85" s="4">
        <v>75510568</v>
      </c>
      <c r="N85" s="4">
        <v>119839306</v>
      </c>
      <c r="O85" s="4">
        <v>656447492.071522</v>
      </c>
      <c r="P85" s="15">
        <v>102023568.5</v>
      </c>
      <c r="Q85" s="4">
        <v>28669690.430622011</v>
      </c>
      <c r="R85" s="4">
        <v>23016627.078384798</v>
      </c>
      <c r="S85" s="4">
        <v>31273050.863035247</v>
      </c>
      <c r="T85" s="2">
        <f t="shared" si="16"/>
        <v>3.1536659473684212</v>
      </c>
      <c r="U85" s="35">
        <v>0</v>
      </c>
      <c r="V85" s="5">
        <v>0</v>
      </c>
      <c r="W85" s="4">
        <v>48</v>
      </c>
      <c r="X85" s="10">
        <v>24</v>
      </c>
      <c r="Y85" s="1">
        <f t="shared" si="10"/>
        <v>0</v>
      </c>
      <c r="Z85" s="1">
        <f t="shared" si="11"/>
        <v>1</v>
      </c>
      <c r="AA85" s="1">
        <f t="shared" si="12"/>
        <v>0</v>
      </c>
      <c r="AB85" s="1">
        <f t="shared" si="13"/>
        <v>0</v>
      </c>
      <c r="AC85" s="1">
        <f t="shared" si="14"/>
        <v>0</v>
      </c>
      <c r="AD85" s="1">
        <f t="shared" si="15"/>
        <v>0</v>
      </c>
    </row>
    <row r="86" spans="1:30" x14ac:dyDescent="0.2">
      <c r="A86" s="12">
        <v>17.07</v>
      </c>
      <c r="B86" s="12" t="s">
        <v>112</v>
      </c>
      <c r="C86" s="12" t="s">
        <v>24</v>
      </c>
      <c r="D86" s="12" t="s">
        <v>98</v>
      </c>
      <c r="E86" s="4">
        <v>8</v>
      </c>
      <c r="F86" s="4" t="s">
        <v>566</v>
      </c>
      <c r="G86" s="2" t="s">
        <v>119</v>
      </c>
      <c r="H86" s="3">
        <v>35391</v>
      </c>
      <c r="I86" s="10">
        <f t="shared" si="9"/>
        <v>1996</v>
      </c>
      <c r="J86" s="17">
        <v>735</v>
      </c>
      <c r="K86" s="4">
        <v>46000000</v>
      </c>
      <c r="L86" s="4">
        <v>30716131</v>
      </c>
      <c r="M86" s="4">
        <v>91968563</v>
      </c>
      <c r="N86" s="4">
        <v>149940675</v>
      </c>
      <c r="O86" s="4">
        <v>656999349.54696</v>
      </c>
      <c r="P86" s="15">
        <v>104568673.86</v>
      </c>
      <c r="Q86" s="4">
        <v>33923229.638009049</v>
      </c>
      <c r="R86" s="4">
        <v>28669690.430622011</v>
      </c>
      <c r="S86" s="4">
        <v>30901142.229833357</v>
      </c>
      <c r="T86" s="2">
        <f t="shared" si="16"/>
        <v>3.2595798913043477</v>
      </c>
      <c r="U86" s="35">
        <v>1</v>
      </c>
      <c r="V86" s="28">
        <v>0</v>
      </c>
      <c r="W86" s="4">
        <v>93</v>
      </c>
      <c r="X86" s="10">
        <v>83</v>
      </c>
      <c r="Y86" s="1">
        <f t="shared" si="10"/>
        <v>0</v>
      </c>
      <c r="Z86" s="1">
        <f t="shared" si="11"/>
        <v>1</v>
      </c>
      <c r="AA86" s="1">
        <f t="shared" si="12"/>
        <v>0</v>
      </c>
      <c r="AB86" s="1">
        <f t="shared" si="13"/>
        <v>0</v>
      </c>
      <c r="AC86" s="1">
        <f t="shared" si="14"/>
        <v>0</v>
      </c>
      <c r="AD86" s="1">
        <f t="shared" si="15"/>
        <v>0</v>
      </c>
    </row>
    <row r="87" spans="1:30" x14ac:dyDescent="0.2">
      <c r="A87" s="12">
        <v>17.079999999999998</v>
      </c>
      <c r="B87" s="12" t="s">
        <v>112</v>
      </c>
      <c r="C87" s="12" t="s">
        <v>24</v>
      </c>
      <c r="D87" s="12" t="s">
        <v>98</v>
      </c>
      <c r="E87" s="4">
        <v>9</v>
      </c>
      <c r="F87" s="4" t="s">
        <v>566</v>
      </c>
      <c r="G87" s="2" t="s">
        <v>120</v>
      </c>
      <c r="H87" s="3">
        <v>36140</v>
      </c>
      <c r="I87" s="10">
        <f t="shared" si="9"/>
        <v>1998</v>
      </c>
      <c r="J87" s="17">
        <v>749</v>
      </c>
      <c r="K87" s="4">
        <v>70000000</v>
      </c>
      <c r="L87" s="4">
        <v>22052836</v>
      </c>
      <c r="M87" s="4">
        <v>70177571</v>
      </c>
      <c r="N87" s="4">
        <v>117789913</v>
      </c>
      <c r="O87" s="4">
        <v>657551207.02239704</v>
      </c>
      <c r="P87" s="15">
        <v>110240174</v>
      </c>
      <c r="Q87" s="4">
        <v>25115120.04264392</v>
      </c>
      <c r="R87" s="4">
        <v>33923229.638009049</v>
      </c>
      <c r="S87" s="4">
        <v>31278903.155855317</v>
      </c>
      <c r="T87" s="2">
        <f t="shared" si="16"/>
        <v>1.6827130428571428</v>
      </c>
      <c r="U87" s="35">
        <v>0</v>
      </c>
      <c r="V87" s="5">
        <v>0</v>
      </c>
      <c r="W87" s="4">
        <v>55</v>
      </c>
      <c r="X87" s="10">
        <v>58</v>
      </c>
      <c r="Y87" s="1">
        <f t="shared" si="10"/>
        <v>0</v>
      </c>
      <c r="Z87" s="1">
        <f t="shared" si="11"/>
        <v>1</v>
      </c>
      <c r="AA87" s="1">
        <f t="shared" si="12"/>
        <v>0</v>
      </c>
      <c r="AB87" s="1">
        <f t="shared" si="13"/>
        <v>0</v>
      </c>
      <c r="AC87" s="1">
        <f t="shared" si="14"/>
        <v>0</v>
      </c>
      <c r="AD87" s="1">
        <f t="shared" si="15"/>
        <v>0</v>
      </c>
    </row>
    <row r="88" spans="1:30" x14ac:dyDescent="0.2">
      <c r="A88" s="12">
        <v>17.09</v>
      </c>
      <c r="B88" s="12" t="s">
        <v>112</v>
      </c>
      <c r="C88" s="12" t="s">
        <v>24</v>
      </c>
      <c r="D88" s="12" t="s">
        <v>98</v>
      </c>
      <c r="E88" s="4">
        <v>10</v>
      </c>
      <c r="F88" s="4" t="s">
        <v>565</v>
      </c>
      <c r="G88" s="2" t="s">
        <v>121</v>
      </c>
      <c r="H88" s="3">
        <v>37603</v>
      </c>
      <c r="I88" s="10">
        <f t="shared" si="9"/>
        <v>2002</v>
      </c>
      <c r="J88" s="17">
        <v>1463</v>
      </c>
      <c r="K88" s="4">
        <v>60000000</v>
      </c>
      <c r="L88" s="4">
        <v>18513305</v>
      </c>
      <c r="M88" s="4">
        <v>43119879</v>
      </c>
      <c r="N88" s="4">
        <v>67178296</v>
      </c>
      <c r="O88" s="4">
        <v>658103064.49783504</v>
      </c>
      <c r="P88" s="15">
        <v>111079033.89</v>
      </c>
      <c r="Q88" s="4">
        <v>11562529.432013771</v>
      </c>
      <c r="R88" s="4">
        <v>25115120.04264392</v>
      </c>
      <c r="S88" s="4">
        <v>30594038.365498498</v>
      </c>
      <c r="T88" s="2">
        <f t="shared" si="16"/>
        <v>1.1196382666666667</v>
      </c>
      <c r="U88" s="35">
        <v>0</v>
      </c>
      <c r="V88" s="28">
        <v>0</v>
      </c>
      <c r="W88" s="4">
        <v>37</v>
      </c>
      <c r="X88" s="10">
        <v>89</v>
      </c>
      <c r="Y88" s="1">
        <f t="shared" si="10"/>
        <v>0</v>
      </c>
      <c r="Z88" s="1">
        <f t="shared" si="11"/>
        <v>1</v>
      </c>
      <c r="AA88" s="1">
        <f t="shared" si="12"/>
        <v>0</v>
      </c>
      <c r="AB88" s="1">
        <f t="shared" si="13"/>
        <v>0</v>
      </c>
      <c r="AC88" s="1">
        <f t="shared" si="14"/>
        <v>0</v>
      </c>
      <c r="AD88" s="1">
        <f t="shared" si="15"/>
        <v>0</v>
      </c>
    </row>
    <row r="89" spans="1:30" x14ac:dyDescent="0.2">
      <c r="A89" s="12">
        <v>17.100000000000001</v>
      </c>
      <c r="B89" s="12" t="s">
        <v>112</v>
      </c>
      <c r="C89" s="12" t="s">
        <v>24</v>
      </c>
      <c r="D89" s="12" t="s">
        <v>98</v>
      </c>
      <c r="E89" s="4">
        <v>11</v>
      </c>
      <c r="F89" s="4" t="s">
        <v>565</v>
      </c>
      <c r="G89" s="2" t="s">
        <v>112</v>
      </c>
      <c r="H89" s="3">
        <v>39941</v>
      </c>
      <c r="I89" s="10">
        <f t="shared" si="9"/>
        <v>2009</v>
      </c>
      <c r="J89" s="17">
        <v>2338</v>
      </c>
      <c r="K89" s="4">
        <v>140000000</v>
      </c>
      <c r="L89" s="4">
        <v>79204289</v>
      </c>
      <c r="M89" s="4">
        <v>257730019</v>
      </c>
      <c r="N89" s="4">
        <v>385680446</v>
      </c>
      <c r="O89" s="4">
        <v>658654921.97327197</v>
      </c>
      <c r="P89" s="15">
        <v>106688960.09999999</v>
      </c>
      <c r="Q89" s="4">
        <v>51424059.466666669</v>
      </c>
      <c r="R89" s="4">
        <v>11562529.432013771</v>
      </c>
      <c r="S89" s="4">
        <v>28690887.47215002</v>
      </c>
      <c r="T89" s="2">
        <f t="shared" si="16"/>
        <v>2.7548603285714286</v>
      </c>
      <c r="U89" s="35">
        <v>0</v>
      </c>
      <c r="V89" s="28">
        <v>0</v>
      </c>
      <c r="W89" s="4">
        <v>95</v>
      </c>
      <c r="X89" s="10">
        <v>45</v>
      </c>
      <c r="Y89" s="1">
        <f t="shared" si="10"/>
        <v>0</v>
      </c>
      <c r="Z89" s="1">
        <f t="shared" si="11"/>
        <v>1</v>
      </c>
      <c r="AA89" s="1">
        <f t="shared" si="12"/>
        <v>0</v>
      </c>
      <c r="AB89" s="1">
        <f t="shared" si="13"/>
        <v>0</v>
      </c>
      <c r="AC89" s="1">
        <f t="shared" si="14"/>
        <v>0</v>
      </c>
      <c r="AD89" s="1">
        <f t="shared" si="15"/>
        <v>0</v>
      </c>
    </row>
    <row r="90" spans="1:30" x14ac:dyDescent="0.2">
      <c r="A90" s="12">
        <v>17.11</v>
      </c>
      <c r="B90" s="12" t="s">
        <v>112</v>
      </c>
      <c r="C90" s="12" t="s">
        <v>24</v>
      </c>
      <c r="D90" s="12" t="s">
        <v>98</v>
      </c>
      <c r="E90" s="4">
        <v>12</v>
      </c>
      <c r="F90" s="4" t="s">
        <v>565</v>
      </c>
      <c r="G90" s="2" t="s">
        <v>122</v>
      </c>
      <c r="H90" s="3">
        <v>41409</v>
      </c>
      <c r="I90" s="10">
        <f t="shared" si="9"/>
        <v>2013</v>
      </c>
      <c r="J90" s="17">
        <v>1468</v>
      </c>
      <c r="K90" s="4">
        <v>190000000</v>
      </c>
      <c r="L90" s="4">
        <v>70165559</v>
      </c>
      <c r="M90" s="4">
        <v>228778661</v>
      </c>
      <c r="N90" s="4">
        <v>466978661</v>
      </c>
      <c r="O90" s="4">
        <v>659206779.44870996</v>
      </c>
      <c r="P90" s="15">
        <v>132051822.45</v>
      </c>
      <c r="Q90" s="4">
        <v>57438949.692496918</v>
      </c>
      <c r="R90" s="4">
        <v>51424059.466666669</v>
      </c>
      <c r="S90" s="4">
        <v>30757539.471651532</v>
      </c>
      <c r="T90" s="2">
        <f t="shared" si="16"/>
        <v>2.4577824263157897</v>
      </c>
      <c r="U90" s="35">
        <v>1</v>
      </c>
      <c r="V90" s="28">
        <v>0</v>
      </c>
      <c r="W90" s="4">
        <v>87</v>
      </c>
      <c r="X90" s="10">
        <v>50</v>
      </c>
      <c r="Y90" s="1">
        <f t="shared" si="10"/>
        <v>0</v>
      </c>
      <c r="Z90" s="1">
        <f t="shared" si="11"/>
        <v>1</v>
      </c>
      <c r="AA90" s="1">
        <f t="shared" si="12"/>
        <v>0</v>
      </c>
      <c r="AB90" s="1">
        <f t="shared" si="13"/>
        <v>0</v>
      </c>
      <c r="AC90" s="1">
        <f t="shared" si="14"/>
        <v>0</v>
      </c>
      <c r="AD90" s="1">
        <f t="shared" si="15"/>
        <v>0</v>
      </c>
    </row>
    <row r="91" spans="1:30" x14ac:dyDescent="0.2">
      <c r="A91" s="12">
        <v>18.010000000000002</v>
      </c>
      <c r="B91" s="12" t="s">
        <v>123</v>
      </c>
      <c r="C91" s="12" t="s">
        <v>24</v>
      </c>
      <c r="D91" s="12" t="s">
        <v>25</v>
      </c>
      <c r="E91" s="4">
        <v>2</v>
      </c>
      <c r="F91" s="4" t="s">
        <v>565</v>
      </c>
      <c r="G91" s="26" t="s">
        <v>124</v>
      </c>
      <c r="H91" s="3">
        <v>41600</v>
      </c>
      <c r="I91" s="10">
        <f t="shared" si="9"/>
        <v>2013</v>
      </c>
      <c r="J91" s="17">
        <v>609</v>
      </c>
      <c r="K91" s="4">
        <v>130000000</v>
      </c>
      <c r="L91" s="4">
        <v>158074286</v>
      </c>
      <c r="M91" s="4">
        <v>424668047</v>
      </c>
      <c r="N91" s="4">
        <v>864868047</v>
      </c>
      <c r="O91" s="4">
        <v>660310494.39958501</v>
      </c>
      <c r="P91" s="15">
        <v>677923379</v>
      </c>
      <c r="Q91" s="4">
        <v>106379833.57933578</v>
      </c>
      <c r="R91" s="4">
        <v>85166253.643216074</v>
      </c>
      <c r="S91" s="4">
        <v>85166253.643216074</v>
      </c>
      <c r="T91" s="2">
        <f t="shared" si="16"/>
        <v>6.6528311307692309</v>
      </c>
      <c r="U91" s="35">
        <v>1</v>
      </c>
      <c r="V91" s="28">
        <v>1</v>
      </c>
      <c r="W91" s="4">
        <v>89</v>
      </c>
      <c r="X91" s="10">
        <v>91</v>
      </c>
      <c r="Y91" s="1">
        <f t="shared" si="10"/>
        <v>0</v>
      </c>
      <c r="Z91" s="1">
        <f t="shared" si="11"/>
        <v>1</v>
      </c>
      <c r="AA91" s="1">
        <f t="shared" si="12"/>
        <v>0</v>
      </c>
      <c r="AB91" s="1">
        <f t="shared" si="13"/>
        <v>0</v>
      </c>
      <c r="AC91" s="1">
        <f t="shared" si="14"/>
        <v>0</v>
      </c>
      <c r="AD91" s="1">
        <f t="shared" si="15"/>
        <v>0</v>
      </c>
    </row>
    <row r="92" spans="1:30" x14ac:dyDescent="0.2">
      <c r="A92" s="12">
        <v>18.02</v>
      </c>
      <c r="B92" s="12" t="s">
        <v>123</v>
      </c>
      <c r="C92" s="12" t="s">
        <v>24</v>
      </c>
      <c r="D92" s="12" t="s">
        <v>25</v>
      </c>
      <c r="E92" s="4">
        <v>3</v>
      </c>
      <c r="F92" s="4" t="s">
        <v>565</v>
      </c>
      <c r="G92" s="2" t="s">
        <v>125</v>
      </c>
      <c r="H92" s="3">
        <v>41964</v>
      </c>
      <c r="I92" s="10">
        <f t="shared" si="9"/>
        <v>2014</v>
      </c>
      <c r="J92" s="17">
        <v>364</v>
      </c>
      <c r="K92" s="4">
        <v>125000000</v>
      </c>
      <c r="L92" s="4">
        <v>121897634</v>
      </c>
      <c r="M92" s="4">
        <v>337135885</v>
      </c>
      <c r="N92" s="4">
        <v>709635885</v>
      </c>
      <c r="O92" s="4">
        <v>660862351.87502205</v>
      </c>
      <c r="P92" s="15">
        <v>771395713</v>
      </c>
      <c r="Q92" s="4">
        <v>86858737.45410037</v>
      </c>
      <c r="R92" s="4">
        <v>106379833.57933578</v>
      </c>
      <c r="S92" s="4">
        <v>95773043.611275926</v>
      </c>
      <c r="T92" s="2">
        <f t="shared" si="16"/>
        <v>5.6770870799999997</v>
      </c>
      <c r="U92" s="35">
        <v>1</v>
      </c>
      <c r="V92" s="28">
        <v>1</v>
      </c>
      <c r="W92" s="4">
        <v>65</v>
      </c>
      <c r="X92" s="10">
        <v>81</v>
      </c>
      <c r="Y92" s="1">
        <f t="shared" si="10"/>
        <v>0</v>
      </c>
      <c r="Z92" s="1">
        <f t="shared" si="11"/>
        <v>1</v>
      </c>
      <c r="AA92" s="1">
        <f t="shared" si="12"/>
        <v>0</v>
      </c>
      <c r="AB92" s="1">
        <f t="shared" si="13"/>
        <v>0</v>
      </c>
      <c r="AC92" s="1">
        <f t="shared" si="14"/>
        <v>0</v>
      </c>
      <c r="AD92" s="1">
        <f t="shared" si="15"/>
        <v>0</v>
      </c>
    </row>
    <row r="93" spans="1:30" x14ac:dyDescent="0.2">
      <c r="A93" s="12">
        <v>19.010000000000002</v>
      </c>
      <c r="B93" s="12" t="s">
        <v>126</v>
      </c>
      <c r="C93" s="12" t="s">
        <v>127</v>
      </c>
      <c r="D93" s="12" t="s">
        <v>34</v>
      </c>
      <c r="E93" s="4">
        <v>2</v>
      </c>
      <c r="F93" s="4" t="s">
        <v>566</v>
      </c>
      <c r="G93" s="2" t="s">
        <v>128</v>
      </c>
      <c r="H93" s="3">
        <v>41457</v>
      </c>
      <c r="I93" s="10">
        <f t="shared" si="9"/>
        <v>2013</v>
      </c>
      <c r="J93" s="17">
        <v>1089</v>
      </c>
      <c r="K93" s="4">
        <v>76000000</v>
      </c>
      <c r="L93" s="4">
        <v>84227980</v>
      </c>
      <c r="M93" s="4">
        <v>368065385</v>
      </c>
      <c r="N93" s="4">
        <v>974873764</v>
      </c>
      <c r="O93" s="4">
        <v>661966066.82589698</v>
      </c>
      <c r="P93" s="15">
        <v>543495033</v>
      </c>
      <c r="Q93" s="4">
        <v>119910672.07872078</v>
      </c>
      <c r="R93" s="4">
        <v>68884034.60076046</v>
      </c>
      <c r="S93" s="4">
        <v>68884034.60076046</v>
      </c>
      <c r="T93" s="2">
        <f t="shared" si="16"/>
        <v>12.827286368421053</v>
      </c>
      <c r="U93" s="35">
        <v>1</v>
      </c>
      <c r="V93" s="28">
        <v>0</v>
      </c>
      <c r="W93" s="4">
        <v>74</v>
      </c>
      <c r="X93" s="10">
        <v>89</v>
      </c>
      <c r="Y93" s="1">
        <f t="shared" si="10"/>
        <v>0</v>
      </c>
      <c r="Z93" s="1">
        <f t="shared" si="11"/>
        <v>0</v>
      </c>
      <c r="AA93" s="1">
        <f t="shared" si="12"/>
        <v>0</v>
      </c>
      <c r="AB93" s="1">
        <f t="shared" si="13"/>
        <v>1</v>
      </c>
      <c r="AC93" s="1">
        <f t="shared" si="14"/>
        <v>0</v>
      </c>
      <c r="AD93" s="1">
        <f t="shared" si="15"/>
        <v>0</v>
      </c>
    </row>
    <row r="94" spans="1:30" x14ac:dyDescent="0.2">
      <c r="A94" s="12">
        <v>19.02</v>
      </c>
      <c r="B94" s="12" t="s">
        <v>126</v>
      </c>
      <c r="C94" s="12" t="s">
        <v>127</v>
      </c>
      <c r="D94" s="12" t="s">
        <v>34</v>
      </c>
      <c r="E94" s="4">
        <v>3</v>
      </c>
      <c r="F94" s="4" t="s">
        <v>566</v>
      </c>
      <c r="G94" s="2" t="s">
        <v>129</v>
      </c>
      <c r="H94" s="3">
        <v>42195</v>
      </c>
      <c r="I94" s="10">
        <f t="shared" si="9"/>
        <v>2015</v>
      </c>
      <c r="J94" s="17">
        <v>738</v>
      </c>
      <c r="K94" s="4">
        <v>74000000</v>
      </c>
      <c r="L94" s="4">
        <v>115718405</v>
      </c>
      <c r="M94" s="4">
        <v>335509020</v>
      </c>
      <c r="N94" s="4">
        <v>1161516774</v>
      </c>
      <c r="O94" s="4">
        <v>662517924.30133498</v>
      </c>
      <c r="P94" s="15">
        <v>759184398.5</v>
      </c>
      <c r="Q94" s="4">
        <v>137783721.70818505</v>
      </c>
      <c r="R94" s="4">
        <v>119910672.07872078</v>
      </c>
      <c r="S94" s="4">
        <v>94397353.339740619</v>
      </c>
      <c r="T94" s="2">
        <f t="shared" si="16"/>
        <v>15.696172621621622</v>
      </c>
      <c r="U94" s="35">
        <v>0</v>
      </c>
      <c r="V94" s="28">
        <v>0</v>
      </c>
      <c r="W94" s="4">
        <v>55</v>
      </c>
      <c r="X94" s="10">
        <v>82</v>
      </c>
      <c r="Y94" s="1">
        <f t="shared" si="10"/>
        <v>0</v>
      </c>
      <c r="Z94" s="1">
        <f t="shared" si="11"/>
        <v>0</v>
      </c>
      <c r="AA94" s="1">
        <f t="shared" si="12"/>
        <v>0</v>
      </c>
      <c r="AB94" s="1">
        <f t="shared" si="13"/>
        <v>1</v>
      </c>
      <c r="AC94" s="1">
        <f t="shared" si="14"/>
        <v>0</v>
      </c>
      <c r="AD94" s="1">
        <f t="shared" si="15"/>
        <v>0</v>
      </c>
    </row>
    <row r="95" spans="1:30" x14ac:dyDescent="0.2">
      <c r="A95" s="12">
        <v>20.010000000000002</v>
      </c>
      <c r="B95" s="12" t="s">
        <v>130</v>
      </c>
      <c r="C95" s="12" t="s">
        <v>13</v>
      </c>
      <c r="D95" s="12" t="s">
        <v>14</v>
      </c>
      <c r="E95" s="4">
        <v>2</v>
      </c>
      <c r="F95" s="4" t="s">
        <v>565</v>
      </c>
      <c r="G95" s="2" t="s">
        <v>131</v>
      </c>
      <c r="H95" s="3">
        <v>37743</v>
      </c>
      <c r="I95" s="10">
        <f t="shared" si="9"/>
        <v>2003</v>
      </c>
      <c r="J95" s="17">
        <v>1022</v>
      </c>
      <c r="K95" s="4">
        <v>125000000</v>
      </c>
      <c r="L95" s="4">
        <v>85558731</v>
      </c>
      <c r="M95" s="4">
        <v>214949694</v>
      </c>
      <c r="N95" s="4">
        <v>407711549</v>
      </c>
      <c r="O95" s="4">
        <v>663621639.25221002</v>
      </c>
      <c r="P95" s="15">
        <v>296339717</v>
      </c>
      <c r="Q95" s="4">
        <v>67613855.555555552</v>
      </c>
      <c r="R95" s="4">
        <v>54979539.33209648</v>
      </c>
      <c r="S95" s="4">
        <v>54979539.33209648</v>
      </c>
      <c r="T95" s="2">
        <f t="shared" si="16"/>
        <v>3.2616923920000001</v>
      </c>
      <c r="U95" s="35">
        <v>1</v>
      </c>
      <c r="V95" s="28">
        <v>1</v>
      </c>
      <c r="W95" s="4">
        <v>86</v>
      </c>
      <c r="X95" s="10">
        <v>85</v>
      </c>
      <c r="Y95" s="1">
        <f t="shared" si="10"/>
        <v>1</v>
      </c>
      <c r="Z95" s="1">
        <f t="shared" si="11"/>
        <v>0</v>
      </c>
      <c r="AA95" s="1">
        <f t="shared" si="12"/>
        <v>0</v>
      </c>
      <c r="AB95" s="1">
        <f t="shared" si="13"/>
        <v>0</v>
      </c>
      <c r="AC95" s="1">
        <f t="shared" si="14"/>
        <v>0</v>
      </c>
      <c r="AD95" s="1">
        <f t="shared" si="15"/>
        <v>0</v>
      </c>
    </row>
    <row r="96" spans="1:30" x14ac:dyDescent="0.2">
      <c r="A96" s="12">
        <v>20.02</v>
      </c>
      <c r="B96" s="12" t="s">
        <v>130</v>
      </c>
      <c r="C96" s="12" t="s">
        <v>13</v>
      </c>
      <c r="D96" s="12" t="s">
        <v>14</v>
      </c>
      <c r="E96" s="4">
        <v>3</v>
      </c>
      <c r="F96" s="4" t="s">
        <v>565</v>
      </c>
      <c r="G96" s="2" t="s">
        <v>132</v>
      </c>
      <c r="H96" s="3">
        <v>38863</v>
      </c>
      <c r="I96" s="10">
        <f t="shared" si="9"/>
        <v>2006</v>
      </c>
      <c r="J96" s="17">
        <v>1120</v>
      </c>
      <c r="K96" s="4">
        <v>210000000</v>
      </c>
      <c r="L96" s="4">
        <v>102750665</v>
      </c>
      <c r="M96" s="4">
        <v>234362462</v>
      </c>
      <c r="N96" s="4">
        <v>459359555</v>
      </c>
      <c r="O96" s="4">
        <v>664173496.72764802</v>
      </c>
      <c r="P96" s="15">
        <v>352025633</v>
      </c>
      <c r="Q96" s="4">
        <v>70131229.770992368</v>
      </c>
      <c r="R96" s="4">
        <v>67613855.555555552</v>
      </c>
      <c r="S96" s="4">
        <v>61296697.44382602</v>
      </c>
      <c r="T96" s="2">
        <f t="shared" si="16"/>
        <v>2.1874264523809526</v>
      </c>
      <c r="U96" s="35">
        <v>1</v>
      </c>
      <c r="V96" s="28">
        <v>1</v>
      </c>
      <c r="W96" s="4">
        <v>58</v>
      </c>
      <c r="X96" s="10">
        <v>83</v>
      </c>
      <c r="Y96" s="1">
        <f t="shared" si="10"/>
        <v>1</v>
      </c>
      <c r="Z96" s="1">
        <f t="shared" si="11"/>
        <v>0</v>
      </c>
      <c r="AA96" s="1">
        <f t="shared" si="12"/>
        <v>0</v>
      </c>
      <c r="AB96" s="1">
        <f t="shared" si="13"/>
        <v>0</v>
      </c>
      <c r="AC96" s="1">
        <f t="shared" si="14"/>
        <v>0</v>
      </c>
      <c r="AD96" s="1">
        <f t="shared" si="15"/>
        <v>0</v>
      </c>
    </row>
    <row r="97" spans="1:30" x14ac:dyDescent="0.2">
      <c r="A97" s="12">
        <v>20.03</v>
      </c>
      <c r="B97" s="12" t="s">
        <v>130</v>
      </c>
      <c r="C97" s="12" t="s">
        <v>13</v>
      </c>
      <c r="D97" s="12" t="s">
        <v>14</v>
      </c>
      <c r="E97" s="4">
        <v>4</v>
      </c>
      <c r="F97" s="4" t="s">
        <v>565</v>
      </c>
      <c r="G97" s="2" t="s">
        <v>133</v>
      </c>
      <c r="H97" s="3">
        <v>39934</v>
      </c>
      <c r="I97" s="10">
        <f t="shared" si="9"/>
        <v>2009</v>
      </c>
      <c r="J97" s="17">
        <v>1071</v>
      </c>
      <c r="K97" s="4">
        <v>150000000</v>
      </c>
      <c r="L97" s="4">
        <v>85058003</v>
      </c>
      <c r="M97" s="4">
        <v>179883157</v>
      </c>
      <c r="N97" s="4">
        <v>374825760</v>
      </c>
      <c r="O97" s="4">
        <v>664725354.20308495</v>
      </c>
      <c r="P97" s="15">
        <v>387803607</v>
      </c>
      <c r="Q97" s="4">
        <v>49976768</v>
      </c>
      <c r="R97" s="4">
        <v>70131229.770992368</v>
      </c>
      <c r="S97" s="4">
        <v>64241541.552881472</v>
      </c>
      <c r="T97" s="2">
        <f t="shared" si="16"/>
        <v>2.4988383999999999</v>
      </c>
      <c r="U97" s="35">
        <v>1</v>
      </c>
      <c r="V97" s="28">
        <v>0</v>
      </c>
      <c r="W97" s="4">
        <v>38</v>
      </c>
      <c r="X97" s="10">
        <v>85</v>
      </c>
      <c r="Y97" s="1">
        <f t="shared" si="10"/>
        <v>1</v>
      </c>
      <c r="Z97" s="1">
        <f t="shared" si="11"/>
        <v>0</v>
      </c>
      <c r="AA97" s="1">
        <f t="shared" si="12"/>
        <v>0</v>
      </c>
      <c r="AB97" s="1">
        <f t="shared" si="13"/>
        <v>0</v>
      </c>
      <c r="AC97" s="1">
        <f t="shared" si="14"/>
        <v>0</v>
      </c>
      <c r="AD97" s="1">
        <f t="shared" si="15"/>
        <v>0</v>
      </c>
    </row>
    <row r="98" spans="1:30" x14ac:dyDescent="0.2">
      <c r="A98" s="12">
        <v>20.04</v>
      </c>
      <c r="B98" s="12" t="s">
        <v>130</v>
      </c>
      <c r="C98" s="12" t="s">
        <v>13</v>
      </c>
      <c r="D98" s="12" t="s">
        <v>14</v>
      </c>
      <c r="E98" s="4">
        <v>5</v>
      </c>
      <c r="F98" s="4" t="s">
        <v>565</v>
      </c>
      <c r="G98" s="2" t="s">
        <v>134</v>
      </c>
      <c r="H98" s="3">
        <v>40697</v>
      </c>
      <c r="I98" s="10">
        <f t="shared" si="9"/>
        <v>2011</v>
      </c>
      <c r="J98" s="17">
        <v>763</v>
      </c>
      <c r="K98" s="4">
        <v>160000000</v>
      </c>
      <c r="L98" s="4">
        <v>55101604</v>
      </c>
      <c r="M98" s="4">
        <v>146408305</v>
      </c>
      <c r="N98" s="4">
        <v>355408305</v>
      </c>
      <c r="O98" s="4">
        <v>665277211.67852294</v>
      </c>
      <c r="P98" s="15">
        <v>384559145.25</v>
      </c>
      <c r="Q98" s="4">
        <v>44818197.351828501</v>
      </c>
      <c r="R98" s="4">
        <v>49976768</v>
      </c>
      <c r="S98" s="4">
        <v>60675348.164661102</v>
      </c>
      <c r="T98" s="2">
        <f t="shared" si="16"/>
        <v>2.2213019062499999</v>
      </c>
      <c r="U98" s="35">
        <v>1</v>
      </c>
      <c r="V98" s="28">
        <v>0</v>
      </c>
      <c r="W98" s="4">
        <v>87</v>
      </c>
      <c r="X98" s="10">
        <v>62</v>
      </c>
      <c r="Y98" s="1">
        <f t="shared" si="10"/>
        <v>1</v>
      </c>
      <c r="Z98" s="1">
        <f t="shared" si="11"/>
        <v>0</v>
      </c>
      <c r="AA98" s="1">
        <f t="shared" si="12"/>
        <v>0</v>
      </c>
      <c r="AB98" s="1">
        <f t="shared" si="13"/>
        <v>0</v>
      </c>
      <c r="AC98" s="1">
        <f t="shared" si="14"/>
        <v>0</v>
      </c>
      <c r="AD98" s="1">
        <f t="shared" si="15"/>
        <v>0</v>
      </c>
    </row>
    <row r="99" spans="1:30" x14ac:dyDescent="0.2">
      <c r="A99" s="12">
        <v>20.05</v>
      </c>
      <c r="B99" s="12" t="s">
        <v>130</v>
      </c>
      <c r="C99" s="12" t="s">
        <v>13</v>
      </c>
      <c r="D99" s="12" t="s">
        <v>14</v>
      </c>
      <c r="E99" s="4">
        <v>6</v>
      </c>
      <c r="F99" s="4" t="s">
        <v>565</v>
      </c>
      <c r="G99" s="2" t="s">
        <v>135</v>
      </c>
      <c r="H99" s="3">
        <v>41481</v>
      </c>
      <c r="I99" s="10">
        <f t="shared" si="9"/>
        <v>2013</v>
      </c>
      <c r="J99" s="17">
        <v>784</v>
      </c>
      <c r="K99" s="4">
        <v>115000000</v>
      </c>
      <c r="L99" s="4">
        <v>53113752</v>
      </c>
      <c r="M99" s="4">
        <v>132556852</v>
      </c>
      <c r="N99" s="4">
        <v>416456852</v>
      </c>
      <c r="O99" s="4">
        <v>665829069.15395999</v>
      </c>
      <c r="P99" s="15">
        <v>378728977.19999999</v>
      </c>
      <c r="Q99" s="4">
        <v>51224705.043050423</v>
      </c>
      <c r="R99" s="4">
        <v>44818197.351828501</v>
      </c>
      <c r="S99" s="4">
        <v>57503918.002094582</v>
      </c>
      <c r="T99" s="2">
        <f t="shared" si="16"/>
        <v>3.6213639304347827</v>
      </c>
      <c r="U99" s="35">
        <v>1</v>
      </c>
      <c r="V99" s="28">
        <v>0</v>
      </c>
      <c r="W99" s="4">
        <v>70</v>
      </c>
      <c r="X99" s="10">
        <v>59</v>
      </c>
      <c r="Y99" s="1">
        <f t="shared" si="10"/>
        <v>1</v>
      </c>
      <c r="Z99" s="1">
        <f t="shared" si="11"/>
        <v>0</v>
      </c>
      <c r="AA99" s="1">
        <f t="shared" si="12"/>
        <v>0</v>
      </c>
      <c r="AB99" s="1">
        <f t="shared" si="13"/>
        <v>0</v>
      </c>
      <c r="AC99" s="1">
        <f t="shared" si="14"/>
        <v>0</v>
      </c>
      <c r="AD99" s="1">
        <f t="shared" si="15"/>
        <v>0</v>
      </c>
    </row>
    <row r="100" spans="1:30" x14ac:dyDescent="0.2">
      <c r="A100" s="12">
        <v>20.059999999999999</v>
      </c>
      <c r="B100" s="12" t="s">
        <v>130</v>
      </c>
      <c r="C100" s="12" t="s">
        <v>13</v>
      </c>
      <c r="D100" s="12" t="s">
        <v>14</v>
      </c>
      <c r="E100" s="4">
        <v>7</v>
      </c>
      <c r="F100" s="4" t="s">
        <v>565</v>
      </c>
      <c r="G100" s="2" t="s">
        <v>136</v>
      </c>
      <c r="H100" s="3">
        <v>41782</v>
      </c>
      <c r="I100" s="10">
        <f t="shared" si="9"/>
        <v>2014</v>
      </c>
      <c r="J100" s="17">
        <v>301</v>
      </c>
      <c r="K100" s="4">
        <v>200000000</v>
      </c>
      <c r="L100" s="4">
        <v>90823660</v>
      </c>
      <c r="M100" s="4">
        <v>233921534</v>
      </c>
      <c r="N100" s="4">
        <v>748121534</v>
      </c>
      <c r="O100" s="4">
        <v>666380926.62939799</v>
      </c>
      <c r="P100" s="15">
        <v>385016956.32999998</v>
      </c>
      <c r="Q100" s="4">
        <v>91569343.206854343</v>
      </c>
      <c r="R100" s="4">
        <v>51224705.043050423</v>
      </c>
      <c r="S100" s="4">
        <v>56457382.50892055</v>
      </c>
      <c r="T100" s="2">
        <f t="shared" si="16"/>
        <v>3.7406076700000002</v>
      </c>
      <c r="U100" s="35">
        <v>1</v>
      </c>
      <c r="V100" s="28">
        <v>1</v>
      </c>
      <c r="W100" s="4">
        <v>91</v>
      </c>
      <c r="X100" s="10">
        <v>87</v>
      </c>
      <c r="Y100" s="1">
        <f t="shared" si="10"/>
        <v>1</v>
      </c>
      <c r="Z100" s="1">
        <f t="shared" si="11"/>
        <v>0</v>
      </c>
      <c r="AA100" s="1">
        <f t="shared" si="12"/>
        <v>0</v>
      </c>
      <c r="AB100" s="1">
        <f t="shared" si="13"/>
        <v>0</v>
      </c>
      <c r="AC100" s="1">
        <f t="shared" si="14"/>
        <v>0</v>
      </c>
      <c r="AD100" s="1">
        <f t="shared" si="15"/>
        <v>0</v>
      </c>
    </row>
    <row r="101" spans="1:30" x14ac:dyDescent="0.2">
      <c r="A101" s="12">
        <v>21.01</v>
      </c>
      <c r="B101" s="12" t="s">
        <v>137</v>
      </c>
      <c r="C101" s="12" t="s">
        <v>24</v>
      </c>
      <c r="D101" s="12" t="s">
        <v>34</v>
      </c>
      <c r="E101" s="4">
        <v>2</v>
      </c>
      <c r="F101" s="4" t="s">
        <v>565</v>
      </c>
      <c r="G101" s="2" t="s">
        <v>138</v>
      </c>
      <c r="H101" s="3">
        <v>30825</v>
      </c>
      <c r="I101" s="10">
        <f t="shared" si="9"/>
        <v>1984</v>
      </c>
      <c r="J101" s="17">
        <v>1076</v>
      </c>
      <c r="K101" s="4">
        <v>28000000</v>
      </c>
      <c r="L101" s="4">
        <v>25337110</v>
      </c>
      <c r="M101" s="4">
        <v>175083524</v>
      </c>
      <c r="N101" s="4">
        <v>328283524</v>
      </c>
      <c r="O101" s="4">
        <v>667484641.58027303</v>
      </c>
      <c r="P101" s="15">
        <v>389925971</v>
      </c>
      <c r="Q101" s="4">
        <v>97703429.761904761</v>
      </c>
      <c r="R101" s="4">
        <v>140261140.64748204</v>
      </c>
      <c r="S101" s="4">
        <v>140261140.64748204</v>
      </c>
      <c r="T101" s="2">
        <f t="shared" si="16"/>
        <v>11.724411571428572</v>
      </c>
      <c r="U101" s="35">
        <v>1</v>
      </c>
      <c r="V101" s="28">
        <v>0</v>
      </c>
      <c r="W101" s="4">
        <v>85</v>
      </c>
      <c r="X101" s="10">
        <v>70</v>
      </c>
      <c r="Y101" s="1">
        <f t="shared" si="10"/>
        <v>0</v>
      </c>
      <c r="Z101" s="1">
        <f t="shared" si="11"/>
        <v>1</v>
      </c>
      <c r="AA101" s="1">
        <f t="shared" si="12"/>
        <v>0</v>
      </c>
      <c r="AB101" s="1">
        <f t="shared" si="13"/>
        <v>0</v>
      </c>
      <c r="AC101" s="1">
        <f t="shared" si="14"/>
        <v>0</v>
      </c>
      <c r="AD101" s="1">
        <f t="shared" si="15"/>
        <v>0</v>
      </c>
    </row>
    <row r="102" spans="1:30" x14ac:dyDescent="0.2">
      <c r="A102" s="12">
        <v>21.02</v>
      </c>
      <c r="B102" s="12" t="s">
        <v>137</v>
      </c>
      <c r="C102" s="12" t="s">
        <v>24</v>
      </c>
      <c r="D102" s="12" t="s">
        <v>34</v>
      </c>
      <c r="E102" s="4">
        <v>3</v>
      </c>
      <c r="F102" s="4" t="s">
        <v>565</v>
      </c>
      <c r="G102" s="2" t="s">
        <v>139</v>
      </c>
      <c r="H102" s="3">
        <v>32652</v>
      </c>
      <c r="I102" s="10">
        <f t="shared" si="9"/>
        <v>1989</v>
      </c>
      <c r="J102" s="17">
        <v>1827</v>
      </c>
      <c r="K102" s="4">
        <v>48000000</v>
      </c>
      <c r="L102" s="4">
        <v>37031573</v>
      </c>
      <c r="M102" s="4">
        <v>195705225</v>
      </c>
      <c r="N102" s="4">
        <v>472705225</v>
      </c>
      <c r="O102" s="4">
        <v>668036499.05570996</v>
      </c>
      <c r="P102" s="15">
        <v>359104747.5</v>
      </c>
      <c r="Q102" s="4">
        <v>119069326.19647354</v>
      </c>
      <c r="R102" s="4">
        <v>97703429.761904761</v>
      </c>
      <c r="S102" s="4">
        <v>118982285.20469341</v>
      </c>
      <c r="T102" s="2">
        <f t="shared" si="16"/>
        <v>9.8480255208333336</v>
      </c>
      <c r="U102" s="35">
        <v>1</v>
      </c>
      <c r="V102" s="28">
        <v>0</v>
      </c>
      <c r="W102" s="4">
        <v>88</v>
      </c>
      <c r="X102" s="10">
        <v>96</v>
      </c>
      <c r="Y102" s="1">
        <f t="shared" si="10"/>
        <v>0</v>
      </c>
      <c r="Z102" s="1">
        <f t="shared" si="11"/>
        <v>1</v>
      </c>
      <c r="AA102" s="1">
        <f t="shared" si="12"/>
        <v>0</v>
      </c>
      <c r="AB102" s="1">
        <f t="shared" si="13"/>
        <v>0</v>
      </c>
      <c r="AC102" s="1">
        <f t="shared" si="14"/>
        <v>0</v>
      </c>
      <c r="AD102" s="1">
        <f t="shared" si="15"/>
        <v>0</v>
      </c>
    </row>
    <row r="103" spans="1:30" x14ac:dyDescent="0.2">
      <c r="A103" s="12">
        <v>21.03</v>
      </c>
      <c r="B103" s="12" t="s">
        <v>137</v>
      </c>
      <c r="C103" s="12" t="s">
        <v>24</v>
      </c>
      <c r="D103" s="12" t="s">
        <v>34</v>
      </c>
      <c r="E103" s="4">
        <v>4</v>
      </c>
      <c r="F103" s="4" t="s">
        <v>565</v>
      </c>
      <c r="G103" s="2" t="s">
        <v>140</v>
      </c>
      <c r="H103" s="3">
        <v>39590</v>
      </c>
      <c r="I103" s="10">
        <f t="shared" si="9"/>
        <v>2008</v>
      </c>
      <c r="J103" s="17">
        <v>6938</v>
      </c>
      <c r="K103" s="4">
        <v>185000000</v>
      </c>
      <c r="L103" s="4">
        <v>100137835</v>
      </c>
      <c r="M103" s="4">
        <v>317023851</v>
      </c>
      <c r="N103" s="4">
        <v>786558145</v>
      </c>
      <c r="O103" s="4">
        <v>668588356.53114796</v>
      </c>
      <c r="P103" s="15">
        <v>396971573.32999998</v>
      </c>
      <c r="Q103" s="4">
        <v>109548488.16155989</v>
      </c>
      <c r="R103" s="4">
        <v>119069326.19647354</v>
      </c>
      <c r="S103" s="4">
        <v>119011298.86862011</v>
      </c>
      <c r="T103" s="2">
        <f t="shared" si="16"/>
        <v>4.2516656486486486</v>
      </c>
      <c r="U103" s="35">
        <v>1</v>
      </c>
      <c r="V103" s="5">
        <v>0</v>
      </c>
      <c r="W103" s="4">
        <v>78</v>
      </c>
      <c r="X103" s="10">
        <v>81</v>
      </c>
      <c r="Y103" s="1">
        <f t="shared" si="10"/>
        <v>0</v>
      </c>
      <c r="Z103" s="1">
        <f t="shared" si="11"/>
        <v>1</v>
      </c>
      <c r="AA103" s="1">
        <f t="shared" si="12"/>
        <v>0</v>
      </c>
      <c r="AB103" s="1">
        <f t="shared" si="13"/>
        <v>0</v>
      </c>
      <c r="AC103" s="1">
        <f t="shared" si="14"/>
        <v>0</v>
      </c>
      <c r="AD103" s="1">
        <f t="shared" si="15"/>
        <v>0</v>
      </c>
    </row>
    <row r="104" spans="1:30" x14ac:dyDescent="0.2">
      <c r="A104" s="12">
        <v>22.01</v>
      </c>
      <c r="B104" s="12" t="s">
        <v>141</v>
      </c>
      <c r="C104" s="12" t="s">
        <v>13</v>
      </c>
      <c r="D104" s="12" t="s">
        <v>98</v>
      </c>
      <c r="E104" s="4">
        <v>2</v>
      </c>
      <c r="F104" s="4" t="s">
        <v>565</v>
      </c>
      <c r="G104" s="2" t="s">
        <v>142</v>
      </c>
      <c r="H104" s="3">
        <v>36670</v>
      </c>
      <c r="I104" s="10">
        <f t="shared" si="9"/>
        <v>2000</v>
      </c>
      <c r="J104" s="17">
        <v>1464</v>
      </c>
      <c r="K104" s="4">
        <v>120000000</v>
      </c>
      <c r="L104" s="4">
        <v>57845297</v>
      </c>
      <c r="M104" s="4">
        <v>215409889</v>
      </c>
      <c r="N104" s="4">
        <v>549588516</v>
      </c>
      <c r="O104" s="4">
        <v>669692071.482023</v>
      </c>
      <c r="P104" s="15">
        <v>457607112</v>
      </c>
      <c r="Q104" s="4">
        <v>101964474.21150279</v>
      </c>
      <c r="R104" s="4">
        <v>103531020.81447963</v>
      </c>
      <c r="S104" s="4">
        <v>109548488.16155989</v>
      </c>
      <c r="T104" s="2">
        <f t="shared" si="16"/>
        <v>4.5799042999999999</v>
      </c>
      <c r="U104" s="35">
        <v>0</v>
      </c>
      <c r="V104" s="5">
        <v>0</v>
      </c>
      <c r="W104" s="4">
        <v>57</v>
      </c>
      <c r="X104" s="10">
        <v>94</v>
      </c>
      <c r="Y104" s="1">
        <f t="shared" si="10"/>
        <v>1</v>
      </c>
      <c r="Z104" s="1">
        <f t="shared" si="11"/>
        <v>0</v>
      </c>
      <c r="AA104" s="1">
        <f t="shared" si="12"/>
        <v>0</v>
      </c>
      <c r="AB104" s="1">
        <f t="shared" si="13"/>
        <v>0</v>
      </c>
      <c r="AC104" s="1">
        <f t="shared" si="14"/>
        <v>0</v>
      </c>
      <c r="AD104" s="1">
        <f t="shared" si="15"/>
        <v>0</v>
      </c>
    </row>
    <row r="105" spans="1:30" x14ac:dyDescent="0.2">
      <c r="A105" s="12">
        <v>22.02</v>
      </c>
      <c r="B105" s="12" t="s">
        <v>141</v>
      </c>
      <c r="C105" s="12" t="s">
        <v>13</v>
      </c>
      <c r="D105" s="12" t="s">
        <v>98</v>
      </c>
      <c r="E105" s="4">
        <v>3</v>
      </c>
      <c r="F105" s="4" t="s">
        <v>565</v>
      </c>
      <c r="G105" s="2" t="s">
        <v>143</v>
      </c>
      <c r="H105" s="3">
        <v>38842</v>
      </c>
      <c r="I105" s="10">
        <f t="shared" si="9"/>
        <v>2006</v>
      </c>
      <c r="J105" s="17">
        <v>2172</v>
      </c>
      <c r="K105" s="4">
        <v>150000000</v>
      </c>
      <c r="L105" s="4">
        <v>47743273</v>
      </c>
      <c r="M105" s="4">
        <v>133501348</v>
      </c>
      <c r="N105" s="4">
        <v>397501348</v>
      </c>
      <c r="O105" s="4">
        <v>670243928.95746005</v>
      </c>
      <c r="P105" s="15">
        <v>503597814</v>
      </c>
      <c r="Q105" s="4">
        <v>60687228.70229008</v>
      </c>
      <c r="R105" s="4">
        <v>101964474.21150279</v>
      </c>
      <c r="S105" s="4">
        <v>102747747.51299122</v>
      </c>
      <c r="T105" s="2">
        <f t="shared" si="16"/>
        <v>2.6500089866666667</v>
      </c>
      <c r="U105" s="35">
        <v>1</v>
      </c>
      <c r="V105" s="5">
        <v>0</v>
      </c>
      <c r="W105" s="4">
        <v>70</v>
      </c>
      <c r="X105" s="10">
        <v>71</v>
      </c>
      <c r="Y105" s="1">
        <f t="shared" si="10"/>
        <v>1</v>
      </c>
      <c r="Z105" s="1">
        <f t="shared" si="11"/>
        <v>0</v>
      </c>
      <c r="AA105" s="1">
        <f t="shared" si="12"/>
        <v>0</v>
      </c>
      <c r="AB105" s="1">
        <f t="shared" si="13"/>
        <v>0</v>
      </c>
      <c r="AC105" s="1">
        <f t="shared" si="14"/>
        <v>0</v>
      </c>
      <c r="AD105" s="1">
        <f t="shared" si="15"/>
        <v>0</v>
      </c>
    </row>
    <row r="106" spans="1:30" x14ac:dyDescent="0.2">
      <c r="A106" s="12">
        <v>22.03</v>
      </c>
      <c r="B106" s="12" t="s">
        <v>141</v>
      </c>
      <c r="C106" s="12" t="s">
        <v>13</v>
      </c>
      <c r="D106" s="12" t="s">
        <v>98</v>
      </c>
      <c r="E106" s="4">
        <v>4</v>
      </c>
      <c r="F106" s="4" t="s">
        <v>565</v>
      </c>
      <c r="G106" s="2" t="s">
        <v>144</v>
      </c>
      <c r="H106" s="3">
        <v>40893</v>
      </c>
      <c r="I106" s="10">
        <f t="shared" si="9"/>
        <v>2011</v>
      </c>
      <c r="J106" s="17">
        <v>2051</v>
      </c>
      <c r="K106" s="4">
        <v>145000000</v>
      </c>
      <c r="L106" s="4">
        <v>12785204</v>
      </c>
      <c r="M106" s="4">
        <v>209397903</v>
      </c>
      <c r="N106" s="4">
        <v>694713230</v>
      </c>
      <c r="O106" s="4">
        <v>670795786.43289804</v>
      </c>
      <c r="P106" s="15">
        <v>468232325.32999998</v>
      </c>
      <c r="Q106" s="4">
        <v>87605703.656998739</v>
      </c>
      <c r="R106" s="4">
        <v>60687228.70229008</v>
      </c>
      <c r="S106" s="4">
        <v>88727574.576090842</v>
      </c>
      <c r="T106" s="2">
        <f t="shared" si="16"/>
        <v>4.791125724137931</v>
      </c>
      <c r="U106" s="35">
        <v>1</v>
      </c>
      <c r="V106" s="28">
        <v>0</v>
      </c>
      <c r="W106" s="4">
        <v>93</v>
      </c>
      <c r="X106" s="10">
        <v>43</v>
      </c>
      <c r="Y106" s="1">
        <f t="shared" si="10"/>
        <v>1</v>
      </c>
      <c r="Z106" s="1">
        <f t="shared" si="11"/>
        <v>0</v>
      </c>
      <c r="AA106" s="1">
        <f t="shared" si="12"/>
        <v>0</v>
      </c>
      <c r="AB106" s="1">
        <f t="shared" si="13"/>
        <v>0</v>
      </c>
      <c r="AC106" s="1">
        <f t="shared" si="14"/>
        <v>0</v>
      </c>
      <c r="AD106" s="1">
        <f t="shared" si="15"/>
        <v>0</v>
      </c>
    </row>
    <row r="107" spans="1:30" x14ac:dyDescent="0.2">
      <c r="A107" s="12">
        <v>22.04</v>
      </c>
      <c r="B107" s="12" t="s">
        <v>141</v>
      </c>
      <c r="C107" s="12" t="s">
        <v>13</v>
      </c>
      <c r="D107" s="12" t="s">
        <v>98</v>
      </c>
      <c r="E107" s="4">
        <v>5</v>
      </c>
      <c r="F107" s="4" t="s">
        <v>565</v>
      </c>
      <c r="G107" s="2" t="s">
        <v>145</v>
      </c>
      <c r="H107" s="3">
        <v>42216</v>
      </c>
      <c r="I107" s="10">
        <f t="shared" si="9"/>
        <v>2015</v>
      </c>
      <c r="J107" s="17">
        <v>1323</v>
      </c>
      <c r="K107" s="4">
        <v>150000000</v>
      </c>
      <c r="L107" s="4">
        <v>55520089</v>
      </c>
      <c r="M107" s="4">
        <v>195042377</v>
      </c>
      <c r="N107" s="4">
        <v>700868363</v>
      </c>
      <c r="O107" s="4">
        <v>671347643.90833497</v>
      </c>
      <c r="P107" s="15">
        <v>524852551.5</v>
      </c>
      <c r="Q107" s="4">
        <v>83139782.087781727</v>
      </c>
      <c r="R107" s="4">
        <v>87605703.656998739</v>
      </c>
      <c r="S107" s="4">
        <v>88447106.846317813</v>
      </c>
      <c r="T107" s="2">
        <f t="shared" si="16"/>
        <v>4.6724557533333337</v>
      </c>
      <c r="U107" s="35">
        <v>1</v>
      </c>
      <c r="V107" s="28">
        <v>0</v>
      </c>
      <c r="W107" s="4">
        <v>93</v>
      </c>
      <c r="X107" s="10">
        <v>69</v>
      </c>
      <c r="Y107" s="1">
        <f t="shared" si="10"/>
        <v>1</v>
      </c>
      <c r="Z107" s="1">
        <f t="shared" si="11"/>
        <v>0</v>
      </c>
      <c r="AA107" s="1">
        <f t="shared" si="12"/>
        <v>0</v>
      </c>
      <c r="AB107" s="1">
        <f t="shared" si="13"/>
        <v>0</v>
      </c>
      <c r="AC107" s="1">
        <f t="shared" si="14"/>
        <v>0</v>
      </c>
      <c r="AD107" s="1">
        <f t="shared" si="15"/>
        <v>0</v>
      </c>
    </row>
    <row r="108" spans="1:30" x14ac:dyDescent="0.2">
      <c r="A108" s="12">
        <v>23.01</v>
      </c>
      <c r="B108" s="12" t="s">
        <v>146</v>
      </c>
      <c r="C108" s="12" t="s">
        <v>24</v>
      </c>
      <c r="D108" s="12" t="s">
        <v>34</v>
      </c>
      <c r="E108" s="4">
        <v>2</v>
      </c>
      <c r="F108" s="4" t="s">
        <v>567</v>
      </c>
      <c r="G108" s="2" t="s">
        <v>147</v>
      </c>
      <c r="H108" s="3">
        <v>36483</v>
      </c>
      <c r="I108" s="10">
        <f t="shared" si="9"/>
        <v>1999</v>
      </c>
      <c r="J108" s="17">
        <v>1458</v>
      </c>
      <c r="K108" s="4">
        <v>90000000</v>
      </c>
      <c r="L108" s="4">
        <v>300163</v>
      </c>
      <c r="M108" s="4">
        <v>245823397</v>
      </c>
      <c r="N108" s="4">
        <v>511329494</v>
      </c>
      <c r="O108" s="4">
        <v>672451358.85921001</v>
      </c>
      <c r="P108" s="15">
        <v>364402211</v>
      </c>
      <c r="Q108" s="4">
        <v>100655412.2047244</v>
      </c>
      <c r="R108" s="4">
        <v>83770623.218390808</v>
      </c>
      <c r="S108" s="4">
        <v>83770623.218390808</v>
      </c>
      <c r="T108" s="2">
        <f t="shared" ref="T108:T144" si="17">N108/K108</f>
        <v>5.6814388222222219</v>
      </c>
      <c r="U108" s="35">
        <v>1</v>
      </c>
      <c r="V108" s="28">
        <v>0</v>
      </c>
      <c r="W108" s="4">
        <v>100</v>
      </c>
      <c r="X108" s="10">
        <v>76</v>
      </c>
      <c r="Y108" s="1">
        <f t="shared" si="10"/>
        <v>0</v>
      </c>
      <c r="Z108" s="1">
        <f t="shared" si="11"/>
        <v>1</v>
      </c>
      <c r="AA108" s="1">
        <f t="shared" si="12"/>
        <v>0</v>
      </c>
      <c r="AB108" s="1">
        <f t="shared" si="13"/>
        <v>0</v>
      </c>
      <c r="AC108" s="1">
        <f t="shared" si="14"/>
        <v>0</v>
      </c>
      <c r="AD108" s="1">
        <f t="shared" si="15"/>
        <v>0</v>
      </c>
    </row>
    <row r="109" spans="1:30" x14ac:dyDescent="0.2">
      <c r="A109" s="12">
        <v>23.02</v>
      </c>
      <c r="B109" s="12" t="s">
        <v>146</v>
      </c>
      <c r="C109" s="12" t="s">
        <v>24</v>
      </c>
      <c r="D109" s="12" t="s">
        <v>34</v>
      </c>
      <c r="E109" s="4">
        <v>3</v>
      </c>
      <c r="F109" s="4" t="s">
        <v>567</v>
      </c>
      <c r="G109" s="2" t="s">
        <v>148</v>
      </c>
      <c r="H109" s="3">
        <v>40347</v>
      </c>
      <c r="I109" s="10">
        <f t="shared" si="9"/>
        <v>2010</v>
      </c>
      <c r="J109" s="17">
        <v>3864</v>
      </c>
      <c r="K109" s="4">
        <v>200000000</v>
      </c>
      <c r="L109" s="4">
        <v>110307189</v>
      </c>
      <c r="M109" s="4">
        <v>415004880</v>
      </c>
      <c r="N109" s="4">
        <v>1069818229</v>
      </c>
      <c r="O109" s="4">
        <v>673003216.33464801</v>
      </c>
      <c r="P109" s="15">
        <v>437865852.5</v>
      </c>
      <c r="Q109" s="4">
        <v>135591664.0050697</v>
      </c>
      <c r="R109" s="4">
        <v>100655412.2047244</v>
      </c>
      <c r="S109" s="4">
        <v>92213017.711557597</v>
      </c>
      <c r="T109" s="2">
        <f t="shared" si="17"/>
        <v>5.349091145</v>
      </c>
      <c r="U109" s="35">
        <v>1</v>
      </c>
      <c r="V109" s="5">
        <v>0</v>
      </c>
      <c r="W109" s="4">
        <v>99</v>
      </c>
      <c r="X109" s="10">
        <v>92</v>
      </c>
      <c r="Y109" s="1">
        <f t="shared" si="10"/>
        <v>0</v>
      </c>
      <c r="Z109" s="1">
        <f t="shared" si="11"/>
        <v>1</v>
      </c>
      <c r="AA109" s="1">
        <f t="shared" si="12"/>
        <v>0</v>
      </c>
      <c r="AB109" s="1">
        <f t="shared" si="13"/>
        <v>0</v>
      </c>
      <c r="AC109" s="1">
        <f t="shared" si="14"/>
        <v>0</v>
      </c>
      <c r="AD109" s="1">
        <f t="shared" si="15"/>
        <v>0</v>
      </c>
    </row>
    <row r="110" spans="1:30" x14ac:dyDescent="0.2">
      <c r="A110" s="12">
        <v>24.01</v>
      </c>
      <c r="B110" s="12" t="s">
        <v>149</v>
      </c>
      <c r="C110" s="12" t="s">
        <v>13</v>
      </c>
      <c r="D110" s="12" t="s">
        <v>14</v>
      </c>
      <c r="E110" s="4">
        <v>2</v>
      </c>
      <c r="F110" s="4" t="s">
        <v>565</v>
      </c>
      <c r="G110" s="2" t="s">
        <v>150</v>
      </c>
      <c r="H110" s="3">
        <v>29756</v>
      </c>
      <c r="I110" s="10">
        <f t="shared" si="9"/>
        <v>1981</v>
      </c>
      <c r="J110" s="17">
        <v>917</v>
      </c>
      <c r="K110" s="4">
        <v>54000000</v>
      </c>
      <c r="L110" s="4">
        <v>14100523</v>
      </c>
      <c r="M110" s="4">
        <v>101347629</v>
      </c>
      <c r="N110" s="4">
        <v>101347629</v>
      </c>
      <c r="O110" s="4">
        <v>674106931.28552306</v>
      </c>
      <c r="P110" s="15">
        <v>300200000</v>
      </c>
      <c r="Q110" s="4">
        <v>36455981.654676259</v>
      </c>
      <c r="R110" s="4">
        <v>128290598.2905983</v>
      </c>
      <c r="S110" s="4">
        <v>128290598.2905983</v>
      </c>
      <c r="T110" s="2">
        <f t="shared" si="17"/>
        <v>1.8768079444444445</v>
      </c>
      <c r="U110" s="35">
        <v>1</v>
      </c>
      <c r="V110" s="5">
        <v>0</v>
      </c>
      <c r="W110" s="4">
        <v>89</v>
      </c>
      <c r="X110" s="10">
        <v>86</v>
      </c>
      <c r="Y110" s="1">
        <f t="shared" si="10"/>
        <v>1</v>
      </c>
      <c r="Z110" s="1">
        <f t="shared" si="11"/>
        <v>0</v>
      </c>
      <c r="AA110" s="1">
        <f t="shared" si="12"/>
        <v>0</v>
      </c>
      <c r="AB110" s="1">
        <f t="shared" si="13"/>
        <v>0</v>
      </c>
      <c r="AC110" s="1">
        <f t="shared" si="14"/>
        <v>0</v>
      </c>
      <c r="AD110" s="1">
        <f t="shared" si="15"/>
        <v>0</v>
      </c>
    </row>
    <row r="111" spans="1:30" x14ac:dyDescent="0.2">
      <c r="A111" s="12">
        <v>24.02</v>
      </c>
      <c r="B111" s="12" t="s">
        <v>149</v>
      </c>
      <c r="C111" s="12" t="s">
        <v>13</v>
      </c>
      <c r="D111" s="12" t="s">
        <v>14</v>
      </c>
      <c r="E111" s="4">
        <v>3</v>
      </c>
      <c r="F111" s="4" t="s">
        <v>565</v>
      </c>
      <c r="G111" s="2" t="s">
        <v>151</v>
      </c>
      <c r="H111" s="3">
        <v>30484</v>
      </c>
      <c r="I111" s="10">
        <f t="shared" si="9"/>
        <v>1983</v>
      </c>
      <c r="J111" s="17">
        <v>728</v>
      </c>
      <c r="K111" s="4">
        <v>39000000</v>
      </c>
      <c r="L111" s="4">
        <v>13352357</v>
      </c>
      <c r="M111" s="4">
        <v>59950623</v>
      </c>
      <c r="N111" s="4">
        <v>59950623</v>
      </c>
      <c r="O111" s="4">
        <v>674658788.76095998</v>
      </c>
      <c r="P111" s="15">
        <v>200773814.5</v>
      </c>
      <c r="Q111" s="4">
        <v>19031943.80952381</v>
      </c>
      <c r="R111" s="4">
        <v>36455981.654676259</v>
      </c>
      <c r="S111" s="4">
        <v>82373289.972637281</v>
      </c>
      <c r="T111" s="2">
        <f t="shared" si="17"/>
        <v>1.5371954615384615</v>
      </c>
      <c r="U111" s="35">
        <v>1</v>
      </c>
      <c r="V111" s="5">
        <v>0</v>
      </c>
      <c r="W111" s="4">
        <v>26</v>
      </c>
      <c r="X111" s="10">
        <v>86</v>
      </c>
      <c r="Y111" s="1">
        <f t="shared" si="10"/>
        <v>1</v>
      </c>
      <c r="Z111" s="1">
        <f t="shared" si="11"/>
        <v>0</v>
      </c>
      <c r="AA111" s="1">
        <f t="shared" si="12"/>
        <v>0</v>
      </c>
      <c r="AB111" s="1">
        <f t="shared" si="13"/>
        <v>0</v>
      </c>
      <c r="AC111" s="1">
        <f t="shared" si="14"/>
        <v>0</v>
      </c>
      <c r="AD111" s="1">
        <f t="shared" si="15"/>
        <v>0</v>
      </c>
    </row>
    <row r="112" spans="1:30" x14ac:dyDescent="0.2">
      <c r="A112" s="12">
        <v>24.03</v>
      </c>
      <c r="B112" s="12" t="s">
        <v>149</v>
      </c>
      <c r="C112" s="12" t="s">
        <v>13</v>
      </c>
      <c r="D112" s="12" t="s">
        <v>14</v>
      </c>
      <c r="E112" s="4">
        <v>4</v>
      </c>
      <c r="F112" s="4" t="s">
        <v>565</v>
      </c>
      <c r="G112" s="2" t="s">
        <v>152</v>
      </c>
      <c r="H112" s="3">
        <v>31982</v>
      </c>
      <c r="I112" s="10">
        <f t="shared" si="9"/>
        <v>1987</v>
      </c>
      <c r="J112" s="17">
        <v>1498</v>
      </c>
      <c r="K112" s="4">
        <v>17000000</v>
      </c>
      <c r="L112" s="4">
        <v>5683122</v>
      </c>
      <c r="M112" s="4">
        <v>11227824</v>
      </c>
      <c r="N112" s="4">
        <v>11227824</v>
      </c>
      <c r="O112" s="4">
        <v>675210646.23639798</v>
      </c>
      <c r="P112" s="15">
        <v>153832750.66999999</v>
      </c>
      <c r="Q112" s="4">
        <v>2871566.2404092071</v>
      </c>
      <c r="R112" s="4">
        <v>19031943.80952381</v>
      </c>
      <c r="S112" s="4">
        <v>61259507.918266125</v>
      </c>
      <c r="T112" s="2">
        <f t="shared" si="17"/>
        <v>0.66046023529411768</v>
      </c>
      <c r="U112" s="35">
        <v>1</v>
      </c>
      <c r="V112" s="5">
        <v>0</v>
      </c>
      <c r="W112" s="4">
        <v>12</v>
      </c>
      <c r="X112" s="10">
        <v>75</v>
      </c>
      <c r="Y112" s="1">
        <f t="shared" si="10"/>
        <v>1</v>
      </c>
      <c r="Z112" s="1">
        <f t="shared" si="11"/>
        <v>0</v>
      </c>
      <c r="AA112" s="1">
        <f t="shared" si="12"/>
        <v>0</v>
      </c>
      <c r="AB112" s="1">
        <f t="shared" si="13"/>
        <v>0</v>
      </c>
      <c r="AC112" s="1">
        <f t="shared" si="14"/>
        <v>0</v>
      </c>
      <c r="AD112" s="1">
        <f t="shared" si="15"/>
        <v>0</v>
      </c>
    </row>
    <row r="113" spans="1:30" x14ac:dyDescent="0.2">
      <c r="A113" s="12">
        <v>24.04</v>
      </c>
      <c r="B113" s="12" t="s">
        <v>149</v>
      </c>
      <c r="C113" s="12" t="s">
        <v>13</v>
      </c>
      <c r="D113" s="12" t="s">
        <v>14</v>
      </c>
      <c r="E113" s="4">
        <v>5</v>
      </c>
      <c r="F113" s="4" t="s">
        <v>565</v>
      </c>
      <c r="G113" s="2" t="s">
        <v>153</v>
      </c>
      <c r="H113" s="3">
        <v>38896</v>
      </c>
      <c r="I113" s="10">
        <f t="shared" si="9"/>
        <v>2006</v>
      </c>
      <c r="J113" s="17">
        <v>6914</v>
      </c>
      <c r="K113" s="4">
        <v>232000000</v>
      </c>
      <c r="L113" s="4">
        <v>52535096</v>
      </c>
      <c r="M113" s="4">
        <v>200120000</v>
      </c>
      <c r="N113" s="4">
        <v>374085065</v>
      </c>
      <c r="O113" s="4">
        <v>675762503.71183598</v>
      </c>
      <c r="P113" s="15">
        <v>118181519</v>
      </c>
      <c r="Q113" s="4">
        <v>57112223.664122142</v>
      </c>
      <c r="R113" s="4">
        <v>2871566.2404092071</v>
      </c>
      <c r="S113" s="4">
        <v>46662522.498801894</v>
      </c>
      <c r="T113" s="2">
        <f t="shared" si="17"/>
        <v>1.612435625</v>
      </c>
      <c r="U113" s="35">
        <v>0</v>
      </c>
      <c r="V113" s="5">
        <v>0</v>
      </c>
      <c r="W113" s="4">
        <v>76</v>
      </c>
      <c r="X113" s="10">
        <v>23</v>
      </c>
      <c r="Y113" s="1">
        <f t="shared" si="10"/>
        <v>1</v>
      </c>
      <c r="Z113" s="1">
        <f t="shared" si="11"/>
        <v>0</v>
      </c>
      <c r="AA113" s="1">
        <f t="shared" si="12"/>
        <v>0</v>
      </c>
      <c r="AB113" s="1">
        <f t="shared" si="13"/>
        <v>0</v>
      </c>
      <c r="AC113" s="1">
        <f t="shared" si="14"/>
        <v>0</v>
      </c>
      <c r="AD113" s="1">
        <f t="shared" si="15"/>
        <v>0</v>
      </c>
    </row>
    <row r="114" spans="1:30" x14ac:dyDescent="0.2">
      <c r="A114" s="12">
        <v>24.05</v>
      </c>
      <c r="B114" s="12" t="s">
        <v>149</v>
      </c>
      <c r="C114" s="12" t="s">
        <v>13</v>
      </c>
      <c r="D114" s="12" t="s">
        <v>14</v>
      </c>
      <c r="E114" s="4">
        <v>6</v>
      </c>
      <c r="F114" s="4" t="s">
        <v>565</v>
      </c>
      <c r="G114" s="2" t="s">
        <v>154</v>
      </c>
      <c r="H114" s="3">
        <v>41439</v>
      </c>
      <c r="I114" s="10">
        <f t="shared" si="9"/>
        <v>2013</v>
      </c>
      <c r="J114" s="17">
        <v>2543</v>
      </c>
      <c r="K114" s="4">
        <v>225000000</v>
      </c>
      <c r="L114" s="4">
        <v>116619362</v>
      </c>
      <c r="M114" s="4">
        <v>291045518</v>
      </c>
      <c r="N114" s="4">
        <v>667999518</v>
      </c>
      <c r="O114" s="4">
        <v>676314361.18727303</v>
      </c>
      <c r="P114" s="15">
        <v>169362228.19999999</v>
      </c>
      <c r="Q114" s="4">
        <v>82164762.361623615</v>
      </c>
      <c r="R114" s="4">
        <v>57112223.664122142</v>
      </c>
      <c r="S114" s="4">
        <v>48752462.731865942</v>
      </c>
      <c r="T114" s="2">
        <f t="shared" si="17"/>
        <v>2.9688867466666666</v>
      </c>
      <c r="U114" s="35">
        <v>0</v>
      </c>
      <c r="V114" s="5">
        <v>0</v>
      </c>
      <c r="W114" s="4">
        <v>56</v>
      </c>
      <c r="X114" s="10">
        <v>16</v>
      </c>
      <c r="Y114" s="1">
        <f t="shared" si="10"/>
        <v>1</v>
      </c>
      <c r="Z114" s="1">
        <f t="shared" si="11"/>
        <v>0</v>
      </c>
      <c r="AA114" s="1">
        <f t="shared" si="12"/>
        <v>0</v>
      </c>
      <c r="AB114" s="1">
        <f t="shared" si="13"/>
        <v>0</v>
      </c>
      <c r="AC114" s="1">
        <f t="shared" si="14"/>
        <v>0</v>
      </c>
      <c r="AD114" s="1">
        <f t="shared" si="15"/>
        <v>0</v>
      </c>
    </row>
    <row r="115" spans="1:30" x14ac:dyDescent="0.2">
      <c r="A115" s="12">
        <v>25.01</v>
      </c>
      <c r="B115" s="12" t="s">
        <v>155</v>
      </c>
      <c r="C115" s="12" t="s">
        <v>24</v>
      </c>
      <c r="D115" s="12" t="s">
        <v>34</v>
      </c>
      <c r="E115" s="4">
        <v>2</v>
      </c>
      <c r="F115" s="4" t="s">
        <v>566</v>
      </c>
      <c r="G115" s="2" t="s">
        <v>156</v>
      </c>
      <c r="H115" s="3">
        <v>38807</v>
      </c>
      <c r="I115" s="10">
        <f t="shared" si="9"/>
        <v>2006</v>
      </c>
      <c r="J115" s="17">
        <v>1477</v>
      </c>
      <c r="K115" s="4">
        <v>75000000</v>
      </c>
      <c r="L115" s="4">
        <v>68033544</v>
      </c>
      <c r="M115" s="4">
        <v>195330621</v>
      </c>
      <c r="N115" s="4">
        <v>651899282</v>
      </c>
      <c r="O115" s="4">
        <v>677418076.13814795</v>
      </c>
      <c r="P115" s="15">
        <v>386116343</v>
      </c>
      <c r="Q115" s="4">
        <v>99526607.938931301</v>
      </c>
      <c r="R115" s="4">
        <v>66457201.893287443</v>
      </c>
      <c r="S115" s="4">
        <v>66457201.893287443</v>
      </c>
      <c r="T115" s="2">
        <f t="shared" si="17"/>
        <v>8.691990426666667</v>
      </c>
      <c r="U115" s="35">
        <v>1</v>
      </c>
      <c r="V115" s="5">
        <v>0</v>
      </c>
      <c r="W115" s="4">
        <v>57</v>
      </c>
      <c r="X115" s="10">
        <v>61</v>
      </c>
      <c r="Y115" s="1">
        <f t="shared" si="10"/>
        <v>0</v>
      </c>
      <c r="Z115" s="1">
        <f t="shared" si="11"/>
        <v>1</v>
      </c>
      <c r="AA115" s="1">
        <f t="shared" si="12"/>
        <v>0</v>
      </c>
      <c r="AB115" s="1">
        <f t="shared" si="13"/>
        <v>0</v>
      </c>
      <c r="AC115" s="1">
        <f t="shared" si="14"/>
        <v>0</v>
      </c>
      <c r="AD115" s="1">
        <f t="shared" si="15"/>
        <v>0</v>
      </c>
    </row>
    <row r="116" spans="1:30" x14ac:dyDescent="0.2">
      <c r="A116" s="12">
        <v>25.02</v>
      </c>
      <c r="B116" s="12" t="s">
        <v>155</v>
      </c>
      <c r="C116" s="12" t="s">
        <v>24</v>
      </c>
      <c r="D116" s="12" t="s">
        <v>34</v>
      </c>
      <c r="E116" s="4">
        <v>3</v>
      </c>
      <c r="F116" s="4" t="s">
        <v>566</v>
      </c>
      <c r="G116" s="2" t="s">
        <v>157</v>
      </c>
      <c r="H116" s="3">
        <v>39995</v>
      </c>
      <c r="I116" s="10">
        <f t="shared" si="9"/>
        <v>2009</v>
      </c>
      <c r="J116" s="17">
        <v>1188</v>
      </c>
      <c r="K116" s="4">
        <v>90000000</v>
      </c>
      <c r="L116" s="4">
        <v>41690382</v>
      </c>
      <c r="M116" s="4">
        <v>196573705</v>
      </c>
      <c r="N116" s="4">
        <v>859701857</v>
      </c>
      <c r="O116" s="4">
        <v>677969933.61358595</v>
      </c>
      <c r="P116" s="15">
        <v>519007812.5</v>
      </c>
      <c r="Q116" s="4">
        <v>114626914.26666667</v>
      </c>
      <c r="R116" s="4">
        <v>99526607.938931301</v>
      </c>
      <c r="S116" s="4">
        <v>82991904.916109368</v>
      </c>
      <c r="T116" s="2">
        <f t="shared" si="17"/>
        <v>9.552242855555555</v>
      </c>
      <c r="U116" s="35">
        <v>1</v>
      </c>
      <c r="V116" s="5">
        <v>0</v>
      </c>
      <c r="W116" s="4">
        <v>45</v>
      </c>
      <c r="X116" s="10">
        <v>82</v>
      </c>
      <c r="Y116" s="1">
        <f t="shared" si="10"/>
        <v>0</v>
      </c>
      <c r="Z116" s="1">
        <f t="shared" si="11"/>
        <v>1</v>
      </c>
      <c r="AA116" s="1">
        <f t="shared" si="12"/>
        <v>0</v>
      </c>
      <c r="AB116" s="1">
        <f t="shared" si="13"/>
        <v>0</v>
      </c>
      <c r="AC116" s="1">
        <f t="shared" si="14"/>
        <v>0</v>
      </c>
      <c r="AD116" s="1">
        <f t="shared" si="15"/>
        <v>0</v>
      </c>
    </row>
    <row r="117" spans="1:30" x14ac:dyDescent="0.2">
      <c r="A117" s="12">
        <v>25.03</v>
      </c>
      <c r="B117" s="12" t="s">
        <v>155</v>
      </c>
      <c r="C117" s="12" t="s">
        <v>24</v>
      </c>
      <c r="D117" s="12" t="s">
        <v>34</v>
      </c>
      <c r="E117" s="4">
        <v>4</v>
      </c>
      <c r="F117" s="4" t="s">
        <v>566</v>
      </c>
      <c r="G117" s="2" t="s">
        <v>158</v>
      </c>
      <c r="H117" s="3">
        <v>41103</v>
      </c>
      <c r="I117" s="10">
        <f t="shared" si="9"/>
        <v>2012</v>
      </c>
      <c r="J117" s="17">
        <v>1108</v>
      </c>
      <c r="K117" s="4">
        <v>95000000</v>
      </c>
      <c r="L117" s="4">
        <v>46629259</v>
      </c>
      <c r="M117" s="4">
        <v>161321843</v>
      </c>
      <c r="N117" s="4">
        <v>879765137</v>
      </c>
      <c r="O117" s="4">
        <v>678521791.08902299</v>
      </c>
      <c r="P117" s="15">
        <v>632572494</v>
      </c>
      <c r="Q117" s="4">
        <v>110523258.41708542</v>
      </c>
      <c r="R117" s="4">
        <v>114626914.26666667</v>
      </c>
      <c r="S117" s="4">
        <v>93536908.032961801</v>
      </c>
      <c r="T117" s="2">
        <f t="shared" si="17"/>
        <v>9.2606856526315795</v>
      </c>
      <c r="U117" s="35">
        <v>1</v>
      </c>
      <c r="V117" s="5">
        <v>0</v>
      </c>
      <c r="W117" s="4">
        <v>37</v>
      </c>
      <c r="X117" s="10">
        <v>71</v>
      </c>
      <c r="Y117" s="1">
        <f t="shared" si="10"/>
        <v>0</v>
      </c>
      <c r="Z117" s="1">
        <f t="shared" si="11"/>
        <v>1</v>
      </c>
      <c r="AA117" s="1">
        <f t="shared" si="12"/>
        <v>0</v>
      </c>
      <c r="AB117" s="1">
        <f t="shared" si="13"/>
        <v>0</v>
      </c>
      <c r="AC117" s="1">
        <f t="shared" si="14"/>
        <v>0</v>
      </c>
      <c r="AD117" s="1">
        <f t="shared" si="15"/>
        <v>0</v>
      </c>
    </row>
    <row r="118" spans="1:30" x14ac:dyDescent="0.2">
      <c r="A118" s="12">
        <v>26.01</v>
      </c>
      <c r="B118" s="12" t="s">
        <v>159</v>
      </c>
      <c r="C118" s="12" t="s">
        <v>24</v>
      </c>
      <c r="D118" s="12" t="s">
        <v>34</v>
      </c>
      <c r="E118" s="4">
        <v>2</v>
      </c>
      <c r="F118" s="4" t="s">
        <v>566</v>
      </c>
      <c r="G118" s="2" t="s">
        <v>160</v>
      </c>
      <c r="H118" s="3">
        <v>39759</v>
      </c>
      <c r="I118" s="10">
        <f t="shared" si="9"/>
        <v>2008</v>
      </c>
      <c r="J118" s="17">
        <v>1260</v>
      </c>
      <c r="K118" s="4">
        <v>150000000</v>
      </c>
      <c r="L118" s="4">
        <v>63106589</v>
      </c>
      <c r="M118" s="4">
        <v>180010950</v>
      </c>
      <c r="N118" s="4">
        <v>599516844</v>
      </c>
      <c r="O118" s="4">
        <v>679625506.03989804</v>
      </c>
      <c r="P118" s="15">
        <v>556130620</v>
      </c>
      <c r="Q118" s="4">
        <v>83498167.688022286</v>
      </c>
      <c r="R118" s="4">
        <v>86759847.113884553</v>
      </c>
      <c r="S118" s="4">
        <v>86759847.113884553</v>
      </c>
      <c r="T118" s="2">
        <f t="shared" si="17"/>
        <v>3.9967789599999999</v>
      </c>
      <c r="U118" s="35">
        <v>1</v>
      </c>
      <c r="V118" s="5">
        <v>0</v>
      </c>
      <c r="W118" s="4">
        <v>64</v>
      </c>
      <c r="X118" s="10">
        <v>63</v>
      </c>
      <c r="Y118" s="1">
        <f t="shared" si="10"/>
        <v>0</v>
      </c>
      <c r="Z118" s="1">
        <f t="shared" si="11"/>
        <v>1</v>
      </c>
      <c r="AA118" s="1">
        <f t="shared" si="12"/>
        <v>0</v>
      </c>
      <c r="AB118" s="1">
        <f t="shared" si="13"/>
        <v>0</v>
      </c>
      <c r="AC118" s="1">
        <f t="shared" si="14"/>
        <v>0</v>
      </c>
      <c r="AD118" s="1">
        <f t="shared" si="15"/>
        <v>0</v>
      </c>
    </row>
    <row r="119" spans="1:30" x14ac:dyDescent="0.2">
      <c r="A119" s="12">
        <v>26.02</v>
      </c>
      <c r="B119" s="12" t="s">
        <v>159</v>
      </c>
      <c r="C119" s="12" t="s">
        <v>24</v>
      </c>
      <c r="D119" s="12" t="s">
        <v>34</v>
      </c>
      <c r="E119" s="4">
        <v>3</v>
      </c>
      <c r="F119" s="4" t="s">
        <v>566</v>
      </c>
      <c r="G119" s="2" t="s">
        <v>161</v>
      </c>
      <c r="H119" s="3">
        <v>41068</v>
      </c>
      <c r="I119" s="10">
        <f t="shared" si="9"/>
        <v>2012</v>
      </c>
      <c r="J119" s="17">
        <v>1309</v>
      </c>
      <c r="K119" s="4">
        <v>145000000</v>
      </c>
      <c r="L119" s="4">
        <v>60316738</v>
      </c>
      <c r="M119" s="4">
        <v>216391482</v>
      </c>
      <c r="N119" s="4">
        <v>746921271</v>
      </c>
      <c r="O119" s="4">
        <v>680177363.51533604</v>
      </c>
      <c r="P119" s="15">
        <v>577823732</v>
      </c>
      <c r="Q119" s="4">
        <v>93834330.527638197</v>
      </c>
      <c r="R119" s="4">
        <v>83498167.688022286</v>
      </c>
      <c r="S119" s="4">
        <v>85129007.400953412</v>
      </c>
      <c r="T119" s="2">
        <f t="shared" si="17"/>
        <v>5.1511811793103446</v>
      </c>
      <c r="U119" s="35">
        <v>1</v>
      </c>
      <c r="V119" s="5">
        <v>0</v>
      </c>
      <c r="W119" s="4">
        <v>79</v>
      </c>
      <c r="X119" s="10">
        <v>66</v>
      </c>
      <c r="Y119" s="1">
        <f t="shared" si="10"/>
        <v>0</v>
      </c>
      <c r="Z119" s="1">
        <f t="shared" si="11"/>
        <v>1</v>
      </c>
      <c r="AA119" s="1">
        <f t="shared" si="12"/>
        <v>0</v>
      </c>
      <c r="AB119" s="1">
        <f t="shared" si="13"/>
        <v>0</v>
      </c>
      <c r="AC119" s="1">
        <f t="shared" si="14"/>
        <v>0</v>
      </c>
      <c r="AD119" s="1">
        <f t="shared" si="15"/>
        <v>0</v>
      </c>
    </row>
    <row r="120" spans="1:30" x14ac:dyDescent="0.2">
      <c r="A120" s="12">
        <v>26.03</v>
      </c>
      <c r="B120" s="12" t="s">
        <v>159</v>
      </c>
      <c r="C120" s="12" t="s">
        <v>24</v>
      </c>
      <c r="D120" s="12" t="s">
        <v>34</v>
      </c>
      <c r="E120" s="4">
        <v>4</v>
      </c>
      <c r="F120" s="4" t="s">
        <v>566</v>
      </c>
      <c r="G120" s="2" t="s">
        <v>162</v>
      </c>
      <c r="H120" s="3">
        <v>41969</v>
      </c>
      <c r="I120" s="10">
        <f t="shared" si="9"/>
        <v>2014</v>
      </c>
      <c r="J120" s="17">
        <v>901</v>
      </c>
      <c r="K120" s="4">
        <v>132000000</v>
      </c>
      <c r="L120" s="4">
        <v>25447444</v>
      </c>
      <c r="M120" s="4">
        <v>83350911</v>
      </c>
      <c r="N120" s="4">
        <v>367650911</v>
      </c>
      <c r="O120" s="4">
        <v>680729220.99077296</v>
      </c>
      <c r="P120" s="15">
        <v>634189578.33000004</v>
      </c>
      <c r="Q120" s="4">
        <v>45000111.505507953</v>
      </c>
      <c r="R120" s="4">
        <v>93834330.527638197</v>
      </c>
      <c r="S120" s="4">
        <v>88030781.776515007</v>
      </c>
      <c r="T120" s="2">
        <f t="shared" si="17"/>
        <v>2.785234174242424</v>
      </c>
      <c r="U120" s="35">
        <v>0</v>
      </c>
      <c r="V120" s="5">
        <v>0</v>
      </c>
      <c r="W120" s="4">
        <v>72</v>
      </c>
      <c r="X120" s="10">
        <v>66</v>
      </c>
      <c r="Y120" s="1">
        <f t="shared" si="10"/>
        <v>0</v>
      </c>
      <c r="Z120" s="1">
        <f t="shared" si="11"/>
        <v>1</v>
      </c>
      <c r="AA120" s="1">
        <f t="shared" si="12"/>
        <v>0</v>
      </c>
      <c r="AB120" s="1">
        <f t="shared" si="13"/>
        <v>0</v>
      </c>
      <c r="AC120" s="1">
        <f t="shared" si="14"/>
        <v>0</v>
      </c>
      <c r="AD120" s="1">
        <f t="shared" si="15"/>
        <v>0</v>
      </c>
    </row>
    <row r="121" spans="1:30" x14ac:dyDescent="0.2">
      <c r="A121" s="12">
        <v>27.01</v>
      </c>
      <c r="B121" s="12" t="s">
        <v>163</v>
      </c>
      <c r="C121" s="12" t="s">
        <v>24</v>
      </c>
      <c r="D121" s="12" t="s">
        <v>34</v>
      </c>
      <c r="E121" s="4">
        <v>2</v>
      </c>
      <c r="F121" s="4" t="s">
        <v>567</v>
      </c>
      <c r="G121" s="2" t="s">
        <v>164</v>
      </c>
      <c r="H121" s="3">
        <v>25934</v>
      </c>
      <c r="I121" s="10">
        <f t="shared" si="9"/>
        <v>1971</v>
      </c>
      <c r="J121" s="17">
        <v>220</v>
      </c>
      <c r="K121" s="4">
        <v>2500000</v>
      </c>
      <c r="M121" s="4">
        <v>12300000</v>
      </c>
      <c r="N121" s="4">
        <v>12300000</v>
      </c>
      <c r="O121" s="4">
        <v>681832935.94164801</v>
      </c>
      <c r="P121" s="15">
        <v>17489009</v>
      </c>
      <c r="Q121" s="4">
        <v>7454545.4545454551</v>
      </c>
      <c r="R121" s="4">
        <v>11283231.612903226</v>
      </c>
      <c r="S121" s="4">
        <v>11283231.612903226</v>
      </c>
      <c r="T121" s="2">
        <f t="shared" si="17"/>
        <v>4.92</v>
      </c>
      <c r="U121" s="35">
        <v>0</v>
      </c>
      <c r="V121" s="5">
        <v>0</v>
      </c>
      <c r="W121" s="4">
        <v>78</v>
      </c>
      <c r="X121" s="10">
        <v>73</v>
      </c>
      <c r="Y121" s="1">
        <f t="shared" si="10"/>
        <v>0</v>
      </c>
      <c r="Z121" s="1">
        <f t="shared" si="11"/>
        <v>1</v>
      </c>
      <c r="AA121" s="1">
        <f t="shared" si="12"/>
        <v>0</v>
      </c>
      <c r="AB121" s="1">
        <f t="shared" si="13"/>
        <v>0</v>
      </c>
      <c r="AC121" s="1">
        <f t="shared" si="14"/>
        <v>0</v>
      </c>
      <c r="AD121" s="1">
        <f t="shared" si="15"/>
        <v>0</v>
      </c>
    </row>
    <row r="122" spans="1:30" x14ac:dyDescent="0.2">
      <c r="A122" s="12">
        <v>27.02</v>
      </c>
      <c r="B122" s="12" t="s">
        <v>163</v>
      </c>
      <c r="C122" s="12" t="s">
        <v>24</v>
      </c>
      <c r="D122" s="12" t="s">
        <v>34</v>
      </c>
      <c r="E122" s="4">
        <v>3</v>
      </c>
      <c r="F122" s="4" t="s">
        <v>566</v>
      </c>
      <c r="G122" s="2" t="s">
        <v>165</v>
      </c>
      <c r="H122" s="3">
        <v>26299</v>
      </c>
      <c r="I122" s="10">
        <f t="shared" si="9"/>
        <v>1972</v>
      </c>
      <c r="J122" s="17">
        <v>365</v>
      </c>
      <c r="K122" s="4">
        <v>1700000</v>
      </c>
      <c r="M122" s="4">
        <v>9700000</v>
      </c>
      <c r="N122" s="4">
        <v>9700000</v>
      </c>
      <c r="O122" s="4">
        <v>682384793.41708601</v>
      </c>
      <c r="P122" s="15">
        <v>14894504.5</v>
      </c>
      <c r="Q122" s="4">
        <v>5705882.3529411769</v>
      </c>
      <c r="R122" s="4">
        <v>7454545.4545454551</v>
      </c>
      <c r="S122" s="4">
        <v>9368888.5337243415</v>
      </c>
      <c r="T122" s="2">
        <f t="shared" si="17"/>
        <v>5.7058823529411766</v>
      </c>
      <c r="U122" s="35">
        <v>1</v>
      </c>
      <c r="V122" s="5">
        <v>0</v>
      </c>
      <c r="W122" s="4">
        <v>44</v>
      </c>
      <c r="X122" s="10">
        <v>87</v>
      </c>
      <c r="Y122" s="1">
        <f t="shared" si="10"/>
        <v>0</v>
      </c>
      <c r="Z122" s="1">
        <f t="shared" si="11"/>
        <v>1</v>
      </c>
      <c r="AA122" s="1">
        <f t="shared" si="12"/>
        <v>0</v>
      </c>
      <c r="AB122" s="1">
        <f t="shared" si="13"/>
        <v>0</v>
      </c>
      <c r="AC122" s="1">
        <f t="shared" si="14"/>
        <v>0</v>
      </c>
      <c r="AD122" s="1">
        <f t="shared" si="15"/>
        <v>0</v>
      </c>
    </row>
    <row r="123" spans="1:30" x14ac:dyDescent="0.2">
      <c r="A123" s="12">
        <v>27.03</v>
      </c>
      <c r="B123" s="12" t="s">
        <v>163</v>
      </c>
      <c r="C123" s="12" t="s">
        <v>24</v>
      </c>
      <c r="D123" s="12" t="s">
        <v>34</v>
      </c>
      <c r="E123" s="4">
        <v>4</v>
      </c>
      <c r="F123" s="4" t="s">
        <v>567</v>
      </c>
      <c r="G123" s="2" t="s">
        <v>166</v>
      </c>
      <c r="H123" s="3">
        <v>26665</v>
      </c>
      <c r="I123" s="10">
        <f t="shared" si="9"/>
        <v>1973</v>
      </c>
      <c r="J123" s="17">
        <v>366</v>
      </c>
      <c r="K123" s="4">
        <v>1800000</v>
      </c>
      <c r="M123" s="4">
        <v>8800000</v>
      </c>
      <c r="N123" s="4">
        <v>8800000</v>
      </c>
      <c r="O123" s="4">
        <v>682936650.89252305</v>
      </c>
      <c r="P123" s="15">
        <v>13163003</v>
      </c>
      <c r="Q123" s="4">
        <v>4971751.4124293784</v>
      </c>
      <c r="R123" s="4">
        <v>5705882.3529411769</v>
      </c>
      <c r="S123" s="4">
        <v>8147886.4734632866</v>
      </c>
      <c r="T123" s="2">
        <f t="shared" si="17"/>
        <v>4.8888888888888893</v>
      </c>
      <c r="U123" s="35">
        <v>1</v>
      </c>
      <c r="V123" s="5">
        <v>0</v>
      </c>
      <c r="W123" s="4">
        <v>38</v>
      </c>
      <c r="X123" s="10">
        <v>53</v>
      </c>
      <c r="Y123" s="1">
        <f t="shared" si="10"/>
        <v>0</v>
      </c>
      <c r="Z123" s="1">
        <f t="shared" si="11"/>
        <v>1</v>
      </c>
      <c r="AA123" s="1">
        <f t="shared" si="12"/>
        <v>0</v>
      </c>
      <c r="AB123" s="1">
        <f t="shared" si="13"/>
        <v>0</v>
      </c>
      <c r="AC123" s="1">
        <f t="shared" si="14"/>
        <v>0</v>
      </c>
      <c r="AD123" s="1">
        <f t="shared" si="15"/>
        <v>0</v>
      </c>
    </row>
    <row r="124" spans="1:30" x14ac:dyDescent="0.2">
      <c r="A124" s="12">
        <v>27.04</v>
      </c>
      <c r="B124" s="12" t="s">
        <v>163</v>
      </c>
      <c r="C124" s="12" t="s">
        <v>24</v>
      </c>
      <c r="D124" s="12" t="s">
        <v>34</v>
      </c>
      <c r="E124" s="4">
        <v>5</v>
      </c>
      <c r="F124" s="4" t="s">
        <v>565</v>
      </c>
      <c r="G124" s="2" t="s">
        <v>163</v>
      </c>
      <c r="H124" s="3">
        <v>37099</v>
      </c>
      <c r="I124" s="10">
        <f t="shared" si="9"/>
        <v>2001</v>
      </c>
      <c r="J124" s="17">
        <v>10434</v>
      </c>
      <c r="K124" s="4">
        <v>100000000</v>
      </c>
      <c r="L124" s="4">
        <v>68532960</v>
      </c>
      <c r="M124" s="4">
        <v>180011740</v>
      </c>
      <c r="N124" s="4">
        <v>362211740</v>
      </c>
      <c r="O124" s="4">
        <v>683488508.36796105</v>
      </c>
      <c r="P124" s="15">
        <v>12072252.25</v>
      </c>
      <c r="Q124" s="4">
        <v>63995007.067137808</v>
      </c>
      <c r="R124" s="4">
        <v>4971751.4124293784</v>
      </c>
      <c r="S124" s="4">
        <v>7353852.7082048096</v>
      </c>
      <c r="T124" s="2">
        <f t="shared" si="17"/>
        <v>3.6221174</v>
      </c>
      <c r="U124" s="35">
        <v>0</v>
      </c>
      <c r="V124" s="5">
        <v>0</v>
      </c>
      <c r="W124" s="4">
        <v>45</v>
      </c>
      <c r="X124" s="10">
        <v>47</v>
      </c>
      <c r="Y124" s="1">
        <f t="shared" si="10"/>
        <v>0</v>
      </c>
      <c r="Z124" s="1">
        <f t="shared" si="11"/>
        <v>1</v>
      </c>
      <c r="AA124" s="1">
        <f t="shared" si="12"/>
        <v>0</v>
      </c>
      <c r="AB124" s="1">
        <f t="shared" si="13"/>
        <v>0</v>
      </c>
      <c r="AC124" s="1">
        <f t="shared" si="14"/>
        <v>0</v>
      </c>
      <c r="AD124" s="1">
        <f t="shared" si="15"/>
        <v>0</v>
      </c>
    </row>
    <row r="125" spans="1:30" x14ac:dyDescent="0.2">
      <c r="A125" s="12">
        <v>27.05</v>
      </c>
      <c r="B125" s="12" t="s">
        <v>163</v>
      </c>
      <c r="C125" s="12" t="s">
        <v>24</v>
      </c>
      <c r="D125" s="12" t="s">
        <v>34</v>
      </c>
      <c r="E125" s="4">
        <v>6</v>
      </c>
      <c r="F125" s="4" t="s">
        <v>565</v>
      </c>
      <c r="G125" s="2" t="s">
        <v>167</v>
      </c>
      <c r="H125" s="3">
        <v>40760</v>
      </c>
      <c r="I125" s="10">
        <f t="shared" si="9"/>
        <v>2011</v>
      </c>
      <c r="J125" s="17">
        <v>3661</v>
      </c>
      <c r="K125" s="4">
        <v>93000000</v>
      </c>
      <c r="L125" s="4">
        <v>54806191</v>
      </c>
      <c r="M125" s="4">
        <v>176760185</v>
      </c>
      <c r="N125" s="4">
        <v>482860185</v>
      </c>
      <c r="O125" s="4">
        <v>684040365.84339797</v>
      </c>
      <c r="P125" s="15">
        <v>82100149.799999997</v>
      </c>
      <c r="Q125" s="4">
        <v>60890313.366960913</v>
      </c>
      <c r="R125" s="4">
        <v>63995007.067137808</v>
      </c>
      <c r="S125" s="4">
        <v>18682083.579991408</v>
      </c>
      <c r="T125" s="2">
        <f t="shared" si="17"/>
        <v>5.1920450000000002</v>
      </c>
      <c r="U125" s="35">
        <v>0</v>
      </c>
      <c r="V125" s="5">
        <v>0</v>
      </c>
      <c r="W125" s="4">
        <v>82</v>
      </c>
      <c r="X125" s="10">
        <v>31</v>
      </c>
      <c r="Y125" s="1">
        <f t="shared" si="10"/>
        <v>0</v>
      </c>
      <c r="Z125" s="1">
        <f t="shared" si="11"/>
        <v>1</v>
      </c>
      <c r="AA125" s="1">
        <f t="shared" si="12"/>
        <v>0</v>
      </c>
      <c r="AB125" s="1">
        <f t="shared" si="13"/>
        <v>0</v>
      </c>
      <c r="AC125" s="1">
        <f t="shared" si="14"/>
        <v>0</v>
      </c>
      <c r="AD125" s="1">
        <f t="shared" si="15"/>
        <v>0</v>
      </c>
    </row>
    <row r="126" spans="1:30" x14ac:dyDescent="0.2">
      <c r="A126" s="12">
        <v>27.06</v>
      </c>
      <c r="B126" s="12" t="s">
        <v>163</v>
      </c>
      <c r="C126" s="12" t="s">
        <v>24</v>
      </c>
      <c r="D126" s="12" t="s">
        <v>34</v>
      </c>
      <c r="E126" s="4">
        <v>7</v>
      </c>
      <c r="F126" s="4" t="s">
        <v>565</v>
      </c>
      <c r="G126" s="2" t="s">
        <v>168</v>
      </c>
      <c r="H126" s="3">
        <v>41831</v>
      </c>
      <c r="I126" s="10">
        <f t="shared" si="9"/>
        <v>2014</v>
      </c>
      <c r="J126" s="17">
        <v>1071</v>
      </c>
      <c r="K126" s="4">
        <v>170000000</v>
      </c>
      <c r="L126" s="4">
        <v>72611427</v>
      </c>
      <c r="M126" s="4">
        <v>208545589</v>
      </c>
      <c r="N126" s="4">
        <v>703545589</v>
      </c>
      <c r="O126" s="4">
        <v>684592223.31883597</v>
      </c>
      <c r="P126" s="15">
        <v>148893489</v>
      </c>
      <c r="Q126" s="4">
        <v>86113291.187270507</v>
      </c>
      <c r="R126" s="4">
        <v>60890313.366960913</v>
      </c>
      <c r="S126" s="4">
        <v>25716788.544486325</v>
      </c>
      <c r="T126" s="2">
        <f t="shared" si="17"/>
        <v>4.1385034647058827</v>
      </c>
      <c r="U126" s="35">
        <v>0</v>
      </c>
      <c r="V126" s="5">
        <v>0</v>
      </c>
      <c r="W126" s="4">
        <v>90</v>
      </c>
      <c r="X126" s="10">
        <v>27</v>
      </c>
      <c r="Y126" s="1">
        <f t="shared" si="10"/>
        <v>0</v>
      </c>
      <c r="Z126" s="1">
        <f t="shared" si="11"/>
        <v>1</v>
      </c>
      <c r="AA126" s="1">
        <f t="shared" si="12"/>
        <v>0</v>
      </c>
      <c r="AB126" s="1">
        <f t="shared" si="13"/>
        <v>0</v>
      </c>
      <c r="AC126" s="1">
        <f t="shared" si="14"/>
        <v>0</v>
      </c>
      <c r="AD126" s="1">
        <f t="shared" si="15"/>
        <v>0</v>
      </c>
    </row>
    <row r="127" spans="1:30" x14ac:dyDescent="0.2">
      <c r="A127" s="12">
        <v>28.01</v>
      </c>
      <c r="B127" s="12" t="s">
        <v>169</v>
      </c>
      <c r="C127" s="12" t="s">
        <v>127</v>
      </c>
      <c r="D127" s="12" t="s">
        <v>34</v>
      </c>
      <c r="E127" s="4">
        <v>2</v>
      </c>
      <c r="F127" s="4" t="s">
        <v>568</v>
      </c>
      <c r="G127" s="2" t="s">
        <v>170</v>
      </c>
      <c r="H127" s="3">
        <v>40689</v>
      </c>
      <c r="I127" s="10">
        <f t="shared" si="9"/>
        <v>2011</v>
      </c>
      <c r="J127" s="17">
        <v>720</v>
      </c>
      <c r="K127" s="4">
        <v>80000000</v>
      </c>
      <c r="L127" s="4">
        <v>85946294</v>
      </c>
      <c r="M127" s="4">
        <v>254464305</v>
      </c>
      <c r="N127" s="4">
        <v>586464305</v>
      </c>
      <c r="O127" s="4">
        <v>685695938.26971102</v>
      </c>
      <c r="P127" s="15">
        <v>465764086</v>
      </c>
      <c r="Q127" s="4">
        <v>73955145.64943254</v>
      </c>
      <c r="R127" s="4">
        <v>62101878.133333333</v>
      </c>
      <c r="S127" s="4">
        <v>62101878.133333333</v>
      </c>
      <c r="T127" s="2">
        <f t="shared" si="17"/>
        <v>7.3308038125000001</v>
      </c>
      <c r="U127" s="35">
        <v>1</v>
      </c>
      <c r="V127" s="5">
        <v>0</v>
      </c>
      <c r="W127" s="4">
        <v>34</v>
      </c>
      <c r="X127" s="10">
        <v>77</v>
      </c>
      <c r="Y127" s="1">
        <f t="shared" si="10"/>
        <v>0</v>
      </c>
      <c r="Z127" s="1">
        <f t="shared" si="11"/>
        <v>0</v>
      </c>
      <c r="AA127" s="1">
        <f t="shared" si="12"/>
        <v>0</v>
      </c>
      <c r="AB127" s="1">
        <f t="shared" si="13"/>
        <v>1</v>
      </c>
      <c r="AC127" s="1">
        <f t="shared" si="14"/>
        <v>0</v>
      </c>
      <c r="AD127" s="1">
        <f t="shared" si="15"/>
        <v>0</v>
      </c>
    </row>
    <row r="128" spans="1:30" x14ac:dyDescent="0.2">
      <c r="A128" s="12">
        <v>28.02</v>
      </c>
      <c r="B128" s="12" t="s">
        <v>169</v>
      </c>
      <c r="C128" s="12" t="s">
        <v>127</v>
      </c>
      <c r="D128" s="12" t="s">
        <v>34</v>
      </c>
      <c r="E128" s="4">
        <v>3</v>
      </c>
      <c r="F128" s="4" t="s">
        <v>568</v>
      </c>
      <c r="G128" s="2" t="s">
        <v>171</v>
      </c>
      <c r="H128" s="3">
        <v>41417</v>
      </c>
      <c r="I128" s="10">
        <f t="shared" si="9"/>
        <v>2013</v>
      </c>
      <c r="J128" s="17">
        <v>728</v>
      </c>
      <c r="K128" s="4">
        <v>103000000</v>
      </c>
      <c r="L128" s="4">
        <v>41671198</v>
      </c>
      <c r="M128" s="4">
        <v>112200072</v>
      </c>
      <c r="N128" s="4">
        <v>362000072</v>
      </c>
      <c r="O128" s="4">
        <v>686247795.74514794</v>
      </c>
      <c r="P128" s="15">
        <v>526114195.5</v>
      </c>
      <c r="Q128" s="4">
        <v>44526454.1205412</v>
      </c>
      <c r="R128" s="4">
        <v>73955145.64943254</v>
      </c>
      <c r="S128" s="4">
        <v>68028511.891382933</v>
      </c>
      <c r="T128" s="2">
        <f t="shared" si="17"/>
        <v>3.5145638058252429</v>
      </c>
      <c r="U128" s="35">
        <v>1</v>
      </c>
      <c r="V128" s="5">
        <v>0</v>
      </c>
      <c r="W128" s="4">
        <v>19</v>
      </c>
      <c r="X128" s="10">
        <v>84</v>
      </c>
      <c r="Y128" s="1">
        <f t="shared" si="10"/>
        <v>0</v>
      </c>
      <c r="Z128" s="1">
        <f t="shared" si="11"/>
        <v>0</v>
      </c>
      <c r="AA128" s="1">
        <f t="shared" si="12"/>
        <v>0</v>
      </c>
      <c r="AB128" s="1">
        <f t="shared" si="13"/>
        <v>1</v>
      </c>
      <c r="AC128" s="1">
        <f t="shared" si="14"/>
        <v>0</v>
      </c>
      <c r="AD128" s="1">
        <f t="shared" si="15"/>
        <v>0</v>
      </c>
    </row>
    <row r="129" spans="1:30" x14ac:dyDescent="0.2">
      <c r="A129" s="12">
        <v>29.01</v>
      </c>
      <c r="B129" s="12" t="s">
        <v>172</v>
      </c>
      <c r="C129" s="12" t="s">
        <v>13</v>
      </c>
      <c r="D129" s="12" t="s">
        <v>25</v>
      </c>
      <c r="E129" s="4">
        <v>2</v>
      </c>
      <c r="F129" s="4" t="s">
        <v>565</v>
      </c>
      <c r="G129" s="2" t="s">
        <v>173</v>
      </c>
      <c r="H129" s="3">
        <v>38191</v>
      </c>
      <c r="I129" s="10">
        <f t="shared" si="9"/>
        <v>2004</v>
      </c>
      <c r="J129" s="17">
        <v>770</v>
      </c>
      <c r="K129" s="4">
        <v>85000000</v>
      </c>
      <c r="L129" s="4">
        <v>52521865</v>
      </c>
      <c r="M129" s="4">
        <v>176087450</v>
      </c>
      <c r="N129" s="4">
        <v>288587450</v>
      </c>
      <c r="O129" s="4">
        <v>687351510.69602299</v>
      </c>
      <c r="P129" s="15">
        <v>214357371</v>
      </c>
      <c r="Q129" s="4">
        <v>46471409.017713368</v>
      </c>
      <c r="R129" s="4">
        <v>36894556.110154904</v>
      </c>
      <c r="S129" s="4">
        <v>36894556.110154904</v>
      </c>
      <c r="T129" s="2">
        <f t="shared" si="17"/>
        <v>3.3951464705882355</v>
      </c>
      <c r="U129" s="35">
        <v>1</v>
      </c>
      <c r="V129" s="5">
        <v>1</v>
      </c>
      <c r="W129" s="4">
        <v>81</v>
      </c>
      <c r="X129" s="10">
        <v>52</v>
      </c>
      <c r="Y129" s="1">
        <f t="shared" si="10"/>
        <v>1</v>
      </c>
      <c r="Z129" s="1">
        <f t="shared" si="11"/>
        <v>0</v>
      </c>
      <c r="AA129" s="1">
        <f t="shared" si="12"/>
        <v>0</v>
      </c>
      <c r="AB129" s="1">
        <f t="shared" si="13"/>
        <v>0</v>
      </c>
      <c r="AC129" s="1">
        <f t="shared" si="14"/>
        <v>0</v>
      </c>
      <c r="AD129" s="1">
        <f t="shared" si="15"/>
        <v>0</v>
      </c>
    </row>
    <row r="130" spans="1:30" x14ac:dyDescent="0.2">
      <c r="A130" s="12">
        <v>29.02</v>
      </c>
      <c r="B130" s="12" t="s">
        <v>172</v>
      </c>
      <c r="C130" s="12" t="s">
        <v>13</v>
      </c>
      <c r="D130" s="12" t="s">
        <v>25</v>
      </c>
      <c r="E130" s="4">
        <v>3</v>
      </c>
      <c r="F130" s="4" t="s">
        <v>565</v>
      </c>
      <c r="G130" s="2" t="s">
        <v>174</v>
      </c>
      <c r="H130" s="3">
        <v>39297</v>
      </c>
      <c r="I130" s="10">
        <f t="shared" ref="I130:I193" si="18">YEAR(H130)</f>
        <v>2007</v>
      </c>
      <c r="J130" s="17">
        <v>1106</v>
      </c>
      <c r="K130" s="4">
        <v>130000000</v>
      </c>
      <c r="L130" s="4">
        <v>69283690</v>
      </c>
      <c r="M130" s="4">
        <v>227471070</v>
      </c>
      <c r="N130" s="4">
        <v>442161562</v>
      </c>
      <c r="O130" s="4">
        <v>687903368.17146099</v>
      </c>
      <c r="P130" s="15">
        <v>251472410.5</v>
      </c>
      <c r="Q130" s="4">
        <v>64267668.895348839</v>
      </c>
      <c r="R130" s="4">
        <v>46471409.017713368</v>
      </c>
      <c r="S130" s="4">
        <v>41682982.563934132</v>
      </c>
      <c r="T130" s="2">
        <f t="shared" si="17"/>
        <v>3.4012427846153845</v>
      </c>
      <c r="U130" s="35">
        <v>1</v>
      </c>
      <c r="V130" s="5">
        <v>1</v>
      </c>
      <c r="W130" s="4">
        <v>93</v>
      </c>
      <c r="X130" s="10">
        <v>93</v>
      </c>
      <c r="Y130" s="1">
        <f t="shared" ref="Y130:Y193" si="19">IF(C130="Action",1,0)</f>
        <v>1</v>
      </c>
      <c r="Z130" s="1">
        <f t="shared" ref="Z130:Z193" si="20">IF(C130="Adventure",1,0)</f>
        <v>0</v>
      </c>
      <c r="AA130" s="1">
        <f t="shared" ref="AA130:AA193" si="21">IF(C130="Animation",1,0)</f>
        <v>0</v>
      </c>
      <c r="AB130" s="1">
        <f t="shared" ref="AB130:AB193" si="22">IF(C130="Comedy",1,0)</f>
        <v>0</v>
      </c>
      <c r="AC130" s="1">
        <f t="shared" ref="AC130:AC193" si="23">IF(C130="Horror",1,0)</f>
        <v>0</v>
      </c>
      <c r="AD130" s="1">
        <f t="shared" ref="AD130:AD193" si="24">IF(C130="Drama",1,0)</f>
        <v>0</v>
      </c>
    </row>
    <row r="131" spans="1:30" x14ac:dyDescent="0.2">
      <c r="A131" s="12">
        <v>29.03</v>
      </c>
      <c r="B131" s="12" t="s">
        <v>172</v>
      </c>
      <c r="C131" s="12" t="s">
        <v>13</v>
      </c>
      <c r="D131" s="12" t="s">
        <v>25</v>
      </c>
      <c r="E131" s="4">
        <v>4</v>
      </c>
      <c r="F131" s="4" t="s">
        <v>565</v>
      </c>
      <c r="G131" s="2" t="s">
        <v>175</v>
      </c>
      <c r="H131" s="3">
        <v>41131</v>
      </c>
      <c r="I131" s="10">
        <f t="shared" si="18"/>
        <v>2012</v>
      </c>
      <c r="J131" s="17">
        <v>1834</v>
      </c>
      <c r="K131" s="4">
        <v>125000000</v>
      </c>
      <c r="L131" s="4">
        <v>38142825</v>
      </c>
      <c r="M131" s="4">
        <v>113203870</v>
      </c>
      <c r="N131" s="4">
        <v>280355920</v>
      </c>
      <c r="O131" s="4">
        <v>688455225.64689898</v>
      </c>
      <c r="P131" s="15">
        <v>315035461</v>
      </c>
      <c r="Q131" s="4">
        <v>35220592.964824118</v>
      </c>
      <c r="R131" s="4">
        <v>64267668.895348839</v>
      </c>
      <c r="S131" s="4">
        <v>49211211.341072373</v>
      </c>
      <c r="T131" s="2">
        <f t="shared" si="17"/>
        <v>2.2428473599999998</v>
      </c>
      <c r="U131" s="35">
        <v>0</v>
      </c>
      <c r="V131" s="5">
        <v>0</v>
      </c>
      <c r="W131" s="4">
        <v>55</v>
      </c>
      <c r="X131" s="10">
        <v>90</v>
      </c>
      <c r="Y131" s="1">
        <f t="shared" si="19"/>
        <v>1</v>
      </c>
      <c r="Z131" s="1">
        <f t="shared" si="20"/>
        <v>0</v>
      </c>
      <c r="AA131" s="1">
        <f t="shared" si="21"/>
        <v>0</v>
      </c>
      <c r="AB131" s="1">
        <f t="shared" si="22"/>
        <v>0</v>
      </c>
      <c r="AC131" s="1">
        <f t="shared" si="23"/>
        <v>0</v>
      </c>
      <c r="AD131" s="1">
        <f t="shared" si="24"/>
        <v>0</v>
      </c>
    </row>
    <row r="132" spans="1:30" x14ac:dyDescent="0.2">
      <c r="A132" s="12">
        <v>30.01</v>
      </c>
      <c r="B132" s="12" t="s">
        <v>176</v>
      </c>
      <c r="C132" s="12" t="s">
        <v>13</v>
      </c>
      <c r="D132" s="12" t="s">
        <v>14</v>
      </c>
      <c r="E132" s="4">
        <v>2</v>
      </c>
      <c r="F132" s="4" t="s">
        <v>565</v>
      </c>
      <c r="G132" s="2" t="s">
        <v>177</v>
      </c>
      <c r="H132" s="3">
        <v>37440</v>
      </c>
      <c r="I132" s="10">
        <f t="shared" si="18"/>
        <v>2002</v>
      </c>
      <c r="J132" s="17">
        <v>1828</v>
      </c>
      <c r="K132" s="4">
        <v>140000000</v>
      </c>
      <c r="L132" s="4">
        <v>52148751</v>
      </c>
      <c r="M132" s="4">
        <v>190418803</v>
      </c>
      <c r="N132" s="4">
        <v>441767803</v>
      </c>
      <c r="O132" s="4">
        <v>689558940.59777296</v>
      </c>
      <c r="P132" s="15">
        <v>587247615</v>
      </c>
      <c r="Q132" s="4">
        <v>76035766.437177286</v>
      </c>
      <c r="R132" s="4">
        <v>127940656.86274511</v>
      </c>
      <c r="S132" s="4">
        <v>127940656.86274511</v>
      </c>
      <c r="T132" s="2">
        <f t="shared" si="17"/>
        <v>3.1554843071428573</v>
      </c>
      <c r="U132" s="35">
        <v>1</v>
      </c>
      <c r="V132" s="5">
        <v>0</v>
      </c>
      <c r="W132" s="4">
        <v>39</v>
      </c>
      <c r="X132" s="10">
        <v>91</v>
      </c>
      <c r="Y132" s="1">
        <f t="shared" si="19"/>
        <v>1</v>
      </c>
      <c r="Z132" s="1">
        <f t="shared" si="20"/>
        <v>0</v>
      </c>
      <c r="AA132" s="1">
        <f t="shared" si="21"/>
        <v>0</v>
      </c>
      <c r="AB132" s="1">
        <f t="shared" si="22"/>
        <v>0</v>
      </c>
      <c r="AC132" s="1">
        <f t="shared" si="23"/>
        <v>0</v>
      </c>
      <c r="AD132" s="1">
        <f t="shared" si="24"/>
        <v>0</v>
      </c>
    </row>
    <row r="133" spans="1:30" x14ac:dyDescent="0.2">
      <c r="A133" s="12">
        <v>30.02</v>
      </c>
      <c r="B133" s="12" t="s">
        <v>176</v>
      </c>
      <c r="C133" s="12" t="s">
        <v>13</v>
      </c>
      <c r="D133" s="12" t="s">
        <v>14</v>
      </c>
      <c r="E133" s="4">
        <v>3</v>
      </c>
      <c r="F133" s="4" t="s">
        <v>565</v>
      </c>
      <c r="G133" s="2" t="s">
        <v>178</v>
      </c>
      <c r="H133" s="3">
        <v>41054</v>
      </c>
      <c r="I133" s="10">
        <f t="shared" si="18"/>
        <v>2012</v>
      </c>
      <c r="J133" s="17">
        <v>3614</v>
      </c>
      <c r="K133" s="4">
        <v>215000000</v>
      </c>
      <c r="L133" s="4">
        <v>54592779</v>
      </c>
      <c r="M133" s="4">
        <v>179020854</v>
      </c>
      <c r="N133" s="4">
        <v>654213485</v>
      </c>
      <c r="O133" s="4">
        <v>690110798.07321095</v>
      </c>
      <c r="P133" s="15">
        <v>514507709</v>
      </c>
      <c r="Q133" s="4">
        <v>82187623.743718594</v>
      </c>
      <c r="R133" s="4">
        <v>76035766.437177286</v>
      </c>
      <c r="S133" s="4">
        <v>101988211.6499612</v>
      </c>
      <c r="T133" s="2">
        <f t="shared" si="17"/>
        <v>3.042853418604651</v>
      </c>
      <c r="U133" s="35">
        <v>1</v>
      </c>
      <c r="V133" s="5">
        <v>0</v>
      </c>
      <c r="W133" s="4">
        <v>69</v>
      </c>
      <c r="X133" s="10">
        <v>75</v>
      </c>
      <c r="Y133" s="1">
        <f t="shared" si="19"/>
        <v>1</v>
      </c>
      <c r="Z133" s="1">
        <f t="shared" si="20"/>
        <v>0</v>
      </c>
      <c r="AA133" s="1">
        <f t="shared" si="21"/>
        <v>0</v>
      </c>
      <c r="AB133" s="1">
        <f t="shared" si="22"/>
        <v>0</v>
      </c>
      <c r="AC133" s="1">
        <f t="shared" si="23"/>
        <v>0</v>
      </c>
      <c r="AD133" s="1">
        <f t="shared" si="24"/>
        <v>0</v>
      </c>
    </row>
    <row r="134" spans="1:30" x14ac:dyDescent="0.2">
      <c r="A134" s="12">
        <v>31.01</v>
      </c>
      <c r="B134" s="12" t="s">
        <v>179</v>
      </c>
      <c r="C134" s="12" t="s">
        <v>13</v>
      </c>
      <c r="D134" s="12" t="s">
        <v>34</v>
      </c>
      <c r="E134" s="4">
        <v>2</v>
      </c>
      <c r="F134" s="4" t="s">
        <v>568</v>
      </c>
      <c r="G134" s="2" t="s">
        <v>180</v>
      </c>
      <c r="H134" s="3">
        <v>33421</v>
      </c>
      <c r="I134" s="10">
        <f t="shared" si="18"/>
        <v>1991</v>
      </c>
      <c r="J134" s="17">
        <v>2440</v>
      </c>
      <c r="K134" s="4">
        <v>100000000</v>
      </c>
      <c r="L134" s="4">
        <v>31765506</v>
      </c>
      <c r="M134" s="4">
        <v>201858746</v>
      </c>
      <c r="N134" s="4">
        <v>513815401</v>
      </c>
      <c r="O134" s="4">
        <v>691214513.024086</v>
      </c>
      <c r="P134" s="15">
        <v>76953296</v>
      </c>
      <c r="Q134" s="4">
        <v>122046413.53919239</v>
      </c>
      <c r="R134" s="4">
        <v>22902766.666666668</v>
      </c>
      <c r="S134" s="4">
        <v>22902766.666666668</v>
      </c>
      <c r="T134" s="2">
        <f t="shared" si="17"/>
        <v>5.13815401</v>
      </c>
      <c r="U134" s="35">
        <v>1</v>
      </c>
      <c r="V134" s="5">
        <v>0</v>
      </c>
      <c r="W134" s="4">
        <v>93</v>
      </c>
      <c r="X134" s="10">
        <v>45</v>
      </c>
      <c r="Y134" s="1">
        <f t="shared" si="19"/>
        <v>1</v>
      </c>
      <c r="Z134" s="1">
        <f t="shared" si="20"/>
        <v>0</v>
      </c>
      <c r="AA134" s="1">
        <f t="shared" si="21"/>
        <v>0</v>
      </c>
      <c r="AB134" s="1">
        <f t="shared" si="22"/>
        <v>0</v>
      </c>
      <c r="AC134" s="1">
        <f t="shared" si="23"/>
        <v>0</v>
      </c>
      <c r="AD134" s="1">
        <f t="shared" si="24"/>
        <v>0</v>
      </c>
    </row>
    <row r="135" spans="1:30" x14ac:dyDescent="0.2">
      <c r="A135" s="12">
        <v>31.02</v>
      </c>
      <c r="B135" s="12" t="s">
        <v>179</v>
      </c>
      <c r="C135" s="12" t="s">
        <v>13</v>
      </c>
      <c r="D135" s="12" t="s">
        <v>34</v>
      </c>
      <c r="E135" s="4">
        <v>3</v>
      </c>
      <c r="F135" s="4" t="s">
        <v>568</v>
      </c>
      <c r="G135" s="2" t="s">
        <v>181</v>
      </c>
      <c r="H135" s="3">
        <v>37803</v>
      </c>
      <c r="I135" s="10">
        <f t="shared" si="18"/>
        <v>2003</v>
      </c>
      <c r="J135" s="17">
        <v>4382</v>
      </c>
      <c r="K135" s="4">
        <v>170000000</v>
      </c>
      <c r="L135" s="4">
        <v>44041440</v>
      </c>
      <c r="M135" s="4">
        <v>150358296</v>
      </c>
      <c r="N135" s="4">
        <v>433058296</v>
      </c>
      <c r="O135" s="4">
        <v>691766370.499524</v>
      </c>
      <c r="P135" s="15">
        <v>295384348.5</v>
      </c>
      <c r="Q135" s="4">
        <v>71817296.185737967</v>
      </c>
      <c r="R135" s="4">
        <v>122046413.53919239</v>
      </c>
      <c r="S135" s="4">
        <v>72474590.102929533</v>
      </c>
      <c r="T135" s="2">
        <f t="shared" si="17"/>
        <v>2.5474017411764707</v>
      </c>
      <c r="U135" s="35">
        <v>1</v>
      </c>
      <c r="V135" s="5">
        <v>0</v>
      </c>
      <c r="W135" s="4">
        <v>70</v>
      </c>
      <c r="X135" s="10">
        <v>88</v>
      </c>
      <c r="Y135" s="1">
        <f t="shared" si="19"/>
        <v>1</v>
      </c>
      <c r="Z135" s="1">
        <f t="shared" si="20"/>
        <v>0</v>
      </c>
      <c r="AA135" s="1">
        <f t="shared" si="21"/>
        <v>0</v>
      </c>
      <c r="AB135" s="1">
        <f t="shared" si="22"/>
        <v>0</v>
      </c>
      <c r="AC135" s="1">
        <f t="shared" si="23"/>
        <v>0</v>
      </c>
      <c r="AD135" s="1">
        <f t="shared" si="24"/>
        <v>0</v>
      </c>
    </row>
    <row r="136" spans="1:30" x14ac:dyDescent="0.2">
      <c r="A136" s="12">
        <v>31.03</v>
      </c>
      <c r="B136" s="12" t="s">
        <v>179</v>
      </c>
      <c r="C136" s="12" t="s">
        <v>13</v>
      </c>
      <c r="D136" s="12" t="s">
        <v>34</v>
      </c>
      <c r="E136" s="4">
        <v>4</v>
      </c>
      <c r="F136" s="4" t="s">
        <v>565</v>
      </c>
      <c r="G136" s="2" t="s">
        <v>182</v>
      </c>
      <c r="H136" s="3">
        <v>39954</v>
      </c>
      <c r="I136" s="10">
        <f t="shared" si="18"/>
        <v>2009</v>
      </c>
      <c r="J136" s="17">
        <v>2151</v>
      </c>
      <c r="K136" s="4">
        <v>200000000</v>
      </c>
      <c r="L136" s="4">
        <v>42558390</v>
      </c>
      <c r="M136" s="4">
        <v>125322469</v>
      </c>
      <c r="N136" s="4">
        <v>365491792</v>
      </c>
      <c r="O136" s="4">
        <v>692318227.97496104</v>
      </c>
      <c r="P136" s="15">
        <v>341275664.32999998</v>
      </c>
      <c r="Q136" s="4">
        <v>48732238.93333333</v>
      </c>
      <c r="R136" s="4">
        <v>71817296.185737967</v>
      </c>
      <c r="S136" s="4">
        <v>72255492.130532339</v>
      </c>
      <c r="T136" s="2">
        <f t="shared" si="17"/>
        <v>1.82745896</v>
      </c>
      <c r="U136" s="35">
        <v>0</v>
      </c>
      <c r="V136" s="5">
        <v>0</v>
      </c>
      <c r="W136" s="4">
        <v>33</v>
      </c>
      <c r="X136" s="10">
        <v>94</v>
      </c>
      <c r="Y136" s="1">
        <f t="shared" si="19"/>
        <v>1</v>
      </c>
      <c r="Z136" s="1">
        <f t="shared" si="20"/>
        <v>0</v>
      </c>
      <c r="AA136" s="1">
        <f t="shared" si="21"/>
        <v>0</v>
      </c>
      <c r="AB136" s="1">
        <f t="shared" si="22"/>
        <v>0</v>
      </c>
      <c r="AC136" s="1">
        <f t="shared" si="23"/>
        <v>0</v>
      </c>
      <c r="AD136" s="1">
        <f t="shared" si="24"/>
        <v>0</v>
      </c>
    </row>
    <row r="137" spans="1:30" x14ac:dyDescent="0.2">
      <c r="A137" s="12">
        <v>31.04</v>
      </c>
      <c r="B137" s="12" t="s">
        <v>179</v>
      </c>
      <c r="C137" s="12" t="s">
        <v>13</v>
      </c>
      <c r="D137" s="12" t="s">
        <v>34</v>
      </c>
      <c r="E137" s="4">
        <v>5</v>
      </c>
      <c r="F137" s="4" t="s">
        <v>565</v>
      </c>
      <c r="G137" s="2" t="s">
        <v>183</v>
      </c>
      <c r="H137" s="3">
        <v>42186</v>
      </c>
      <c r="I137" s="10">
        <f t="shared" si="18"/>
        <v>2015</v>
      </c>
      <c r="J137" s="17">
        <v>2232</v>
      </c>
      <c r="K137" s="4">
        <v>155000000</v>
      </c>
      <c r="L137" s="4">
        <v>27018486</v>
      </c>
      <c r="M137" s="4">
        <v>89760956</v>
      </c>
      <c r="N137" s="4">
        <v>440160956</v>
      </c>
      <c r="O137" s="4">
        <v>692870085.45039904</v>
      </c>
      <c r="P137" s="15">
        <v>347329696.25</v>
      </c>
      <c r="Q137" s="4">
        <v>52213636.53618031</v>
      </c>
      <c r="R137" s="4">
        <v>48732238.93333333</v>
      </c>
      <c r="S137" s="4">
        <v>66374678.831232592</v>
      </c>
      <c r="T137" s="2">
        <f t="shared" si="17"/>
        <v>2.8397481032258063</v>
      </c>
      <c r="U137" s="35">
        <v>0</v>
      </c>
      <c r="V137" s="5">
        <v>0</v>
      </c>
      <c r="W137" s="4">
        <v>25</v>
      </c>
      <c r="X137" s="10">
        <v>47</v>
      </c>
      <c r="Y137" s="1">
        <f t="shared" si="19"/>
        <v>1</v>
      </c>
      <c r="Z137" s="1">
        <f t="shared" si="20"/>
        <v>0</v>
      </c>
      <c r="AA137" s="1">
        <f t="shared" si="21"/>
        <v>0</v>
      </c>
      <c r="AB137" s="1">
        <f t="shared" si="22"/>
        <v>0</v>
      </c>
      <c r="AC137" s="1">
        <f t="shared" si="23"/>
        <v>0</v>
      </c>
      <c r="AD137" s="1">
        <f t="shared" si="24"/>
        <v>0</v>
      </c>
    </row>
    <row r="138" spans="1:30" x14ac:dyDescent="0.2">
      <c r="A138" s="12">
        <v>32.01</v>
      </c>
      <c r="B138" s="12" t="s">
        <v>184</v>
      </c>
      <c r="C138" s="12" t="s">
        <v>127</v>
      </c>
      <c r="D138" s="12" t="s">
        <v>34</v>
      </c>
      <c r="E138" s="4">
        <v>2</v>
      </c>
      <c r="F138" s="4" t="s">
        <v>565</v>
      </c>
      <c r="G138" s="2" t="s">
        <v>185</v>
      </c>
      <c r="H138" s="3">
        <v>38343</v>
      </c>
      <c r="I138" s="10">
        <f t="shared" si="18"/>
        <v>2004</v>
      </c>
      <c r="J138" s="17">
        <v>1538</v>
      </c>
      <c r="K138" s="4">
        <v>60000000</v>
      </c>
      <c r="L138" s="4">
        <v>46120980</v>
      </c>
      <c r="M138" s="4">
        <v>279167575</v>
      </c>
      <c r="N138" s="4">
        <v>516567575</v>
      </c>
      <c r="O138" s="4">
        <v>693973800.40127397</v>
      </c>
      <c r="P138" s="15">
        <v>304599899</v>
      </c>
      <c r="Q138" s="4">
        <v>83183184.380032212</v>
      </c>
      <c r="R138" s="4">
        <v>56512040.630797774</v>
      </c>
      <c r="S138" s="4">
        <v>56512040.630797774</v>
      </c>
      <c r="T138" s="2">
        <f t="shared" si="17"/>
        <v>8.6094595833333329</v>
      </c>
      <c r="U138" s="35">
        <v>1</v>
      </c>
      <c r="V138" s="5">
        <v>0</v>
      </c>
      <c r="W138" s="4">
        <v>38</v>
      </c>
      <c r="X138" s="10">
        <v>54</v>
      </c>
      <c r="Y138" s="1">
        <f t="shared" si="19"/>
        <v>0</v>
      </c>
      <c r="Z138" s="1">
        <f t="shared" si="20"/>
        <v>0</v>
      </c>
      <c r="AA138" s="1">
        <f t="shared" si="21"/>
        <v>0</v>
      </c>
      <c r="AB138" s="1">
        <f t="shared" si="22"/>
        <v>1</v>
      </c>
      <c r="AC138" s="1">
        <f t="shared" si="23"/>
        <v>0</v>
      </c>
      <c r="AD138" s="1">
        <f t="shared" si="24"/>
        <v>0</v>
      </c>
    </row>
    <row r="139" spans="1:30" x14ac:dyDescent="0.2">
      <c r="A139" s="12">
        <v>32.020000000000003</v>
      </c>
      <c r="B139" s="12" t="s">
        <v>184</v>
      </c>
      <c r="C139" s="12" t="s">
        <v>127</v>
      </c>
      <c r="D139" s="12" t="s">
        <v>34</v>
      </c>
      <c r="E139" s="4">
        <v>3</v>
      </c>
      <c r="F139" s="4" t="s">
        <v>565</v>
      </c>
      <c r="G139" s="2" t="s">
        <v>186</v>
      </c>
      <c r="H139" s="3">
        <v>40534</v>
      </c>
      <c r="I139" s="10">
        <f t="shared" si="18"/>
        <v>2010</v>
      </c>
      <c r="J139" s="17">
        <v>2191</v>
      </c>
      <c r="K139" s="4">
        <v>100000000</v>
      </c>
      <c r="L139" s="4">
        <v>30833665</v>
      </c>
      <c r="M139" s="4">
        <v>148438600</v>
      </c>
      <c r="N139" s="4">
        <v>310650574</v>
      </c>
      <c r="O139" s="4">
        <v>694525657.87671101</v>
      </c>
      <c r="P139" s="15">
        <v>410583737</v>
      </c>
      <c r="Q139" s="4">
        <v>39372696.324461348</v>
      </c>
      <c r="R139" s="4">
        <v>83183184.380032212</v>
      </c>
      <c r="S139" s="4">
        <v>69847612.505414993</v>
      </c>
      <c r="T139" s="2">
        <f t="shared" si="17"/>
        <v>3.1065057399999998</v>
      </c>
      <c r="U139" s="35">
        <v>1</v>
      </c>
      <c r="V139" s="5">
        <v>0</v>
      </c>
      <c r="W139" s="4">
        <v>10</v>
      </c>
      <c r="X139" s="10">
        <v>79</v>
      </c>
      <c r="Y139" s="1">
        <f t="shared" si="19"/>
        <v>0</v>
      </c>
      <c r="Z139" s="1">
        <f t="shared" si="20"/>
        <v>0</v>
      </c>
      <c r="AA139" s="1">
        <f t="shared" si="21"/>
        <v>0</v>
      </c>
      <c r="AB139" s="1">
        <f t="shared" si="22"/>
        <v>1</v>
      </c>
      <c r="AC139" s="1">
        <f t="shared" si="23"/>
        <v>0</v>
      </c>
      <c r="AD139" s="1">
        <f t="shared" si="24"/>
        <v>0</v>
      </c>
    </row>
    <row r="140" spans="1:30" x14ac:dyDescent="0.2">
      <c r="A140" s="12">
        <v>33.01</v>
      </c>
      <c r="B140" s="12" t="s">
        <v>187</v>
      </c>
      <c r="C140" s="12" t="s">
        <v>13</v>
      </c>
      <c r="D140" s="12" t="s">
        <v>34</v>
      </c>
      <c r="E140" s="4">
        <v>2</v>
      </c>
      <c r="F140" s="4" t="s">
        <v>568</v>
      </c>
      <c r="G140" s="2" t="s">
        <v>188</v>
      </c>
      <c r="H140" s="3">
        <v>37756</v>
      </c>
      <c r="I140" s="10">
        <f t="shared" si="18"/>
        <v>2003</v>
      </c>
      <c r="J140" s="17">
        <v>1506</v>
      </c>
      <c r="K140" s="4">
        <v>150000000</v>
      </c>
      <c r="L140" s="4">
        <v>91774413</v>
      </c>
      <c r="M140" s="4">
        <v>281553689</v>
      </c>
      <c r="N140" s="4">
        <v>738576929</v>
      </c>
      <c r="O140" s="4">
        <v>695629372.82758605</v>
      </c>
      <c r="P140" s="15">
        <v>463420706</v>
      </c>
      <c r="Q140" s="4">
        <v>122483736.15257047</v>
      </c>
      <c r="R140" s="4">
        <v>91224548.425196856</v>
      </c>
      <c r="S140" s="4">
        <v>91224548.425196856</v>
      </c>
      <c r="T140" s="2">
        <f t="shared" si="17"/>
        <v>4.9238461933333335</v>
      </c>
      <c r="U140" s="35">
        <v>1</v>
      </c>
      <c r="V140" s="5">
        <v>1</v>
      </c>
      <c r="W140" s="4">
        <v>73</v>
      </c>
      <c r="X140" s="10">
        <v>58</v>
      </c>
      <c r="Y140" s="1">
        <f t="shared" si="19"/>
        <v>1</v>
      </c>
      <c r="Z140" s="1">
        <f t="shared" si="20"/>
        <v>0</v>
      </c>
      <c r="AA140" s="1">
        <f t="shared" si="21"/>
        <v>0</v>
      </c>
      <c r="AB140" s="1">
        <f t="shared" si="22"/>
        <v>0</v>
      </c>
      <c r="AC140" s="1">
        <f t="shared" si="23"/>
        <v>0</v>
      </c>
      <c r="AD140" s="1">
        <f t="shared" si="24"/>
        <v>0</v>
      </c>
    </row>
    <row r="141" spans="1:30" x14ac:dyDescent="0.2">
      <c r="A141" s="12">
        <v>33.020000000000003</v>
      </c>
      <c r="B141" s="12" t="s">
        <v>187</v>
      </c>
      <c r="C141" s="12" t="s">
        <v>13</v>
      </c>
      <c r="D141" s="12" t="s">
        <v>34</v>
      </c>
      <c r="E141" s="4">
        <v>3</v>
      </c>
      <c r="F141" s="4" t="s">
        <v>568</v>
      </c>
      <c r="G141" s="2" t="s">
        <v>189</v>
      </c>
      <c r="H141" s="3">
        <v>37930</v>
      </c>
      <c r="I141" s="10">
        <f t="shared" si="18"/>
        <v>2003</v>
      </c>
      <c r="J141" s="17">
        <v>174</v>
      </c>
      <c r="K141" s="4">
        <v>150000000</v>
      </c>
      <c r="L141" s="4">
        <v>48475154</v>
      </c>
      <c r="M141" s="4">
        <v>139259759</v>
      </c>
      <c r="N141" s="4">
        <v>427289109</v>
      </c>
      <c r="O141" s="4">
        <v>696181230.30302405</v>
      </c>
      <c r="P141" s="15">
        <v>600998817.5</v>
      </c>
      <c r="Q141" s="4">
        <v>70860548.756218895</v>
      </c>
      <c r="R141" s="4">
        <v>122483736.15257047</v>
      </c>
      <c r="S141" s="4">
        <v>106854142.28888366</v>
      </c>
      <c r="T141" s="2">
        <f t="shared" si="17"/>
        <v>2.8485940599999999</v>
      </c>
      <c r="U141" s="35">
        <v>1</v>
      </c>
      <c r="V141" s="5">
        <v>1</v>
      </c>
      <c r="W141" s="4">
        <v>36</v>
      </c>
      <c r="X141" s="10">
        <v>85</v>
      </c>
      <c r="Y141" s="1">
        <f t="shared" si="19"/>
        <v>1</v>
      </c>
      <c r="Z141" s="1">
        <f t="shared" si="20"/>
        <v>0</v>
      </c>
      <c r="AA141" s="1">
        <f t="shared" si="21"/>
        <v>0</v>
      </c>
      <c r="AB141" s="1">
        <f t="shared" si="22"/>
        <v>0</v>
      </c>
      <c r="AC141" s="1">
        <f t="shared" si="23"/>
        <v>0</v>
      </c>
      <c r="AD141" s="1">
        <f t="shared" si="24"/>
        <v>0</v>
      </c>
    </row>
    <row r="142" spans="1:30" x14ac:dyDescent="0.2">
      <c r="A142" s="12">
        <v>34.01</v>
      </c>
      <c r="B142" s="12" t="s">
        <v>190</v>
      </c>
      <c r="C142" s="12" t="s">
        <v>127</v>
      </c>
      <c r="D142" s="12" t="s">
        <v>98</v>
      </c>
      <c r="E142" s="4">
        <v>2</v>
      </c>
      <c r="F142" s="4" t="s">
        <v>566</v>
      </c>
      <c r="G142" s="2" t="s">
        <v>191</v>
      </c>
      <c r="H142" s="3">
        <v>40170</v>
      </c>
      <c r="I142" s="10">
        <f t="shared" si="18"/>
        <v>2009</v>
      </c>
      <c r="J142" s="17">
        <v>740</v>
      </c>
      <c r="K142" s="4">
        <v>70000000</v>
      </c>
      <c r="L142" s="4">
        <v>48875415</v>
      </c>
      <c r="M142" s="4">
        <v>219614612</v>
      </c>
      <c r="N142" s="4">
        <v>443483213</v>
      </c>
      <c r="O142" s="4">
        <v>697284945.25389898</v>
      </c>
      <c r="P142" s="15">
        <v>362605033</v>
      </c>
      <c r="Q142" s="4">
        <v>59131095.06666667</v>
      </c>
      <c r="R142" s="4">
        <v>52704219.912790701</v>
      </c>
      <c r="S142" s="4">
        <v>52704219.912790701</v>
      </c>
      <c r="T142" s="2">
        <f t="shared" si="17"/>
        <v>6.3354744714285713</v>
      </c>
      <c r="U142" s="35">
        <v>1</v>
      </c>
      <c r="V142" s="5">
        <v>1</v>
      </c>
      <c r="W142" s="4">
        <v>21</v>
      </c>
      <c r="X142" s="10">
        <v>72</v>
      </c>
      <c r="Y142" s="1">
        <f t="shared" si="19"/>
        <v>0</v>
      </c>
      <c r="Z142" s="1">
        <f t="shared" si="20"/>
        <v>0</v>
      </c>
      <c r="AA142" s="1">
        <f t="shared" si="21"/>
        <v>0</v>
      </c>
      <c r="AB142" s="1">
        <f t="shared" si="22"/>
        <v>1</v>
      </c>
      <c r="AC142" s="1">
        <f t="shared" si="23"/>
        <v>0</v>
      </c>
      <c r="AD142" s="1">
        <f t="shared" si="24"/>
        <v>0</v>
      </c>
    </row>
    <row r="143" spans="1:30" x14ac:dyDescent="0.2">
      <c r="A143" s="12">
        <v>34.020000000000003</v>
      </c>
      <c r="B143" s="12" t="s">
        <v>190</v>
      </c>
      <c r="C143" s="12" t="s">
        <v>127</v>
      </c>
      <c r="D143" s="12" t="s">
        <v>98</v>
      </c>
      <c r="E143" s="4">
        <v>3</v>
      </c>
      <c r="F143" s="4" t="s">
        <v>566</v>
      </c>
      <c r="G143" s="2" t="s">
        <v>192</v>
      </c>
      <c r="H143" s="3">
        <v>40893</v>
      </c>
      <c r="I143" s="10">
        <f t="shared" si="18"/>
        <v>2011</v>
      </c>
      <c r="J143" s="17">
        <v>723</v>
      </c>
      <c r="K143" s="4">
        <v>80000000</v>
      </c>
      <c r="L143" s="4">
        <v>23244744</v>
      </c>
      <c r="M143" s="4">
        <v>133107389</v>
      </c>
      <c r="N143" s="4">
        <v>349088523</v>
      </c>
      <c r="O143" s="4">
        <v>697836802.72933602</v>
      </c>
      <c r="P143" s="15">
        <v>403044123</v>
      </c>
      <c r="Q143" s="4">
        <v>44021251.32408575</v>
      </c>
      <c r="R143" s="4">
        <v>59131095.06666667</v>
      </c>
      <c r="S143" s="4">
        <v>55917657.489728689</v>
      </c>
      <c r="T143" s="2">
        <f t="shared" si="17"/>
        <v>4.3636065374999999</v>
      </c>
      <c r="U143" s="35">
        <v>1</v>
      </c>
      <c r="V143" s="5">
        <v>1</v>
      </c>
      <c r="W143" s="4">
        <v>12</v>
      </c>
      <c r="X143" s="10">
        <v>65</v>
      </c>
      <c r="Y143" s="1">
        <f t="shared" si="19"/>
        <v>0</v>
      </c>
      <c r="Z143" s="1">
        <f t="shared" si="20"/>
        <v>0</v>
      </c>
      <c r="AA143" s="1">
        <f t="shared" si="21"/>
        <v>0</v>
      </c>
      <c r="AB143" s="1">
        <f t="shared" si="22"/>
        <v>1</v>
      </c>
      <c r="AC143" s="1">
        <f t="shared" si="23"/>
        <v>0</v>
      </c>
      <c r="AD143" s="1">
        <f t="shared" si="24"/>
        <v>0</v>
      </c>
    </row>
    <row r="144" spans="1:30" x14ac:dyDescent="0.2">
      <c r="A144" s="12">
        <v>35.01</v>
      </c>
      <c r="B144" s="12" t="s">
        <v>551</v>
      </c>
      <c r="C144" s="12" t="s">
        <v>193</v>
      </c>
      <c r="D144" s="12" t="s">
        <v>34</v>
      </c>
      <c r="E144" s="4">
        <v>2</v>
      </c>
      <c r="F144" s="4" t="s">
        <v>567</v>
      </c>
      <c r="G144" s="2" t="s">
        <v>194</v>
      </c>
      <c r="H144" s="3">
        <v>41446</v>
      </c>
      <c r="I144" s="10">
        <f t="shared" si="18"/>
        <v>2013</v>
      </c>
      <c r="J144" s="17">
        <v>4249</v>
      </c>
      <c r="K144" s="4">
        <v>200000000</v>
      </c>
      <c r="L144" s="4">
        <v>82429469</v>
      </c>
      <c r="M144" s="4">
        <v>268488329</v>
      </c>
      <c r="N144" s="4">
        <v>743588329</v>
      </c>
      <c r="O144" s="4">
        <v>698940517.68021095</v>
      </c>
      <c r="P144" s="15">
        <v>559757719</v>
      </c>
      <c r="Q144" s="4">
        <v>91462279.089790896</v>
      </c>
      <c r="R144" s="4">
        <v>98897123.498233214</v>
      </c>
      <c r="S144" s="4">
        <v>98897123.498233214</v>
      </c>
      <c r="T144" s="2">
        <f t="shared" si="17"/>
        <v>3.7179416449999998</v>
      </c>
      <c r="U144" s="35">
        <v>1</v>
      </c>
      <c r="V144" s="5">
        <v>0</v>
      </c>
      <c r="W144" s="4">
        <v>78</v>
      </c>
      <c r="X144" s="10">
        <v>49</v>
      </c>
      <c r="Y144" s="1">
        <f t="shared" si="19"/>
        <v>0</v>
      </c>
      <c r="Z144" s="1">
        <f t="shared" si="20"/>
        <v>0</v>
      </c>
      <c r="AA144" s="1">
        <f t="shared" si="21"/>
        <v>1</v>
      </c>
      <c r="AB144" s="1">
        <f t="shared" si="22"/>
        <v>0</v>
      </c>
      <c r="AC144" s="1">
        <f t="shared" si="23"/>
        <v>0</v>
      </c>
      <c r="AD144" s="1">
        <f t="shared" si="24"/>
        <v>0</v>
      </c>
    </row>
    <row r="145" spans="1:30" x14ac:dyDescent="0.2">
      <c r="A145" s="12">
        <v>36.01</v>
      </c>
      <c r="B145" s="12" t="s">
        <v>195</v>
      </c>
      <c r="C145" s="12" t="s">
        <v>13</v>
      </c>
      <c r="D145" s="12" t="s">
        <v>34</v>
      </c>
      <c r="E145" s="4">
        <v>2</v>
      </c>
      <c r="F145" s="4" t="s">
        <v>565</v>
      </c>
      <c r="G145" s="2" t="s">
        <v>196</v>
      </c>
      <c r="H145" s="3">
        <v>29021</v>
      </c>
      <c r="I145" s="10">
        <f t="shared" si="18"/>
        <v>1979</v>
      </c>
      <c r="J145" s="17">
        <v>936</v>
      </c>
      <c r="L145" s="4">
        <v>6390537</v>
      </c>
      <c r="M145" s="4">
        <v>85182160</v>
      </c>
      <c r="N145" s="4">
        <v>200182160</v>
      </c>
      <c r="O145" s="4">
        <v>700044232.63108599</v>
      </c>
      <c r="P145" s="15">
        <v>225000000</v>
      </c>
      <c r="Q145" s="4">
        <v>79753848.605577692</v>
      </c>
      <c r="R145" s="4">
        <v>105633802.81690142</v>
      </c>
      <c r="S145" s="4">
        <v>105633802.81690142</v>
      </c>
      <c r="T145" s="2"/>
      <c r="U145" s="35">
        <v>0</v>
      </c>
      <c r="V145" s="5">
        <v>0</v>
      </c>
      <c r="W145" s="4">
        <v>73</v>
      </c>
      <c r="X145" s="10">
        <v>90</v>
      </c>
      <c r="Y145" s="1">
        <f t="shared" si="19"/>
        <v>1</v>
      </c>
      <c r="Z145" s="1">
        <f t="shared" si="20"/>
        <v>0</v>
      </c>
      <c r="AA145" s="1">
        <f t="shared" si="21"/>
        <v>0</v>
      </c>
      <c r="AB145" s="1">
        <f t="shared" si="22"/>
        <v>0</v>
      </c>
      <c r="AC145" s="1">
        <f t="shared" si="23"/>
        <v>0</v>
      </c>
      <c r="AD145" s="1">
        <f t="shared" si="24"/>
        <v>0</v>
      </c>
    </row>
    <row r="146" spans="1:30" x14ac:dyDescent="0.2">
      <c r="A146" s="12">
        <v>36.020000000000003</v>
      </c>
      <c r="B146" s="12" t="s">
        <v>195</v>
      </c>
      <c r="C146" s="12" t="s">
        <v>13</v>
      </c>
      <c r="D146" s="12" t="s">
        <v>34</v>
      </c>
      <c r="E146" s="4">
        <v>3</v>
      </c>
      <c r="F146" s="4" t="s">
        <v>565</v>
      </c>
      <c r="G146" s="2" t="s">
        <v>197</v>
      </c>
      <c r="H146" s="3">
        <v>30099</v>
      </c>
      <c r="I146" s="10">
        <f t="shared" si="18"/>
        <v>1982</v>
      </c>
      <c r="J146" s="17">
        <v>1078</v>
      </c>
      <c r="L146" s="4">
        <v>16015408</v>
      </c>
      <c r="M146" s="4">
        <v>119350720</v>
      </c>
      <c r="N146" s="4">
        <v>119350720</v>
      </c>
      <c r="O146" s="4">
        <v>700596090.10652399</v>
      </c>
      <c r="P146" s="15">
        <v>212591080</v>
      </c>
      <c r="Q146" s="4">
        <v>40595482.993197277</v>
      </c>
      <c r="R146" s="4">
        <v>79753848.605577692</v>
      </c>
      <c r="S146" s="4">
        <v>92693825.711239547</v>
      </c>
      <c r="T146" s="2"/>
      <c r="U146" s="35">
        <v>1</v>
      </c>
      <c r="V146" s="5">
        <v>0</v>
      </c>
      <c r="W146" s="4">
        <v>63</v>
      </c>
      <c r="X146" s="10">
        <v>69</v>
      </c>
      <c r="Y146" s="1">
        <f t="shared" si="19"/>
        <v>1</v>
      </c>
      <c r="Z146" s="1">
        <f t="shared" si="20"/>
        <v>0</v>
      </c>
      <c r="AA146" s="1">
        <f t="shared" si="21"/>
        <v>0</v>
      </c>
      <c r="AB146" s="1">
        <f t="shared" si="22"/>
        <v>0</v>
      </c>
      <c r="AC146" s="1">
        <f t="shared" si="23"/>
        <v>0</v>
      </c>
      <c r="AD146" s="1">
        <f t="shared" si="24"/>
        <v>0</v>
      </c>
    </row>
    <row r="147" spans="1:30" x14ac:dyDescent="0.2">
      <c r="A147" s="12">
        <v>36.03</v>
      </c>
      <c r="B147" s="12" t="s">
        <v>195</v>
      </c>
      <c r="C147" s="12" t="s">
        <v>13</v>
      </c>
      <c r="D147" s="12" t="s">
        <v>34</v>
      </c>
      <c r="E147" s="4">
        <v>4</v>
      </c>
      <c r="F147" s="4" t="s">
        <v>565</v>
      </c>
      <c r="G147" s="2" t="s">
        <v>198</v>
      </c>
      <c r="H147" s="3">
        <v>31378</v>
      </c>
      <c r="I147" s="10">
        <f t="shared" si="18"/>
        <v>1985</v>
      </c>
      <c r="J147" s="17">
        <v>1279</v>
      </c>
      <c r="L147" s="4">
        <v>19991537</v>
      </c>
      <c r="M147" s="4">
        <v>123947780</v>
      </c>
      <c r="N147" s="4">
        <v>296447780</v>
      </c>
      <c r="O147" s="4">
        <v>701147947.58196104</v>
      </c>
      <c r="P147" s="15">
        <v>181510960</v>
      </c>
      <c r="Q147" s="4">
        <v>83506416.901408449</v>
      </c>
      <c r="R147" s="4">
        <v>40595482.993197277</v>
      </c>
      <c r="S147" s="4">
        <v>75327711.471892118</v>
      </c>
      <c r="T147" s="2"/>
      <c r="U147" s="35">
        <v>1</v>
      </c>
      <c r="V147" s="5">
        <v>0</v>
      </c>
      <c r="W147" s="4">
        <v>40</v>
      </c>
      <c r="X147" s="10">
        <v>82</v>
      </c>
      <c r="Y147" s="1">
        <f t="shared" si="19"/>
        <v>1</v>
      </c>
      <c r="Z147" s="1">
        <f t="shared" si="20"/>
        <v>0</v>
      </c>
      <c r="AA147" s="1">
        <f t="shared" si="21"/>
        <v>0</v>
      </c>
      <c r="AB147" s="1">
        <f t="shared" si="22"/>
        <v>0</v>
      </c>
      <c r="AC147" s="1">
        <f t="shared" si="23"/>
        <v>0</v>
      </c>
      <c r="AD147" s="1">
        <f t="shared" si="24"/>
        <v>0</v>
      </c>
    </row>
    <row r="148" spans="1:30" x14ac:dyDescent="0.2">
      <c r="A148" s="12">
        <v>36.04</v>
      </c>
      <c r="B148" s="12" t="s">
        <v>195</v>
      </c>
      <c r="C148" s="12" t="s">
        <v>13</v>
      </c>
      <c r="D148" s="12" t="s">
        <v>34</v>
      </c>
      <c r="E148" s="4">
        <v>5</v>
      </c>
      <c r="F148" s="4" t="s">
        <v>565</v>
      </c>
      <c r="G148" s="2" t="s">
        <v>199</v>
      </c>
      <c r="H148" s="3">
        <v>33193</v>
      </c>
      <c r="I148" s="10">
        <f t="shared" si="18"/>
        <v>1990</v>
      </c>
      <c r="J148" s="17">
        <v>1815</v>
      </c>
      <c r="L148" s="4">
        <v>14073170</v>
      </c>
      <c r="M148" s="4">
        <v>40946358</v>
      </c>
      <c r="N148" s="4">
        <v>119946358</v>
      </c>
      <c r="O148" s="4">
        <v>701699805.05739903</v>
      </c>
      <c r="P148" s="15">
        <v>210245165</v>
      </c>
      <c r="Q148" s="4">
        <v>28356113.002364062</v>
      </c>
      <c r="R148" s="4">
        <v>83506416.901408449</v>
      </c>
      <c r="S148" s="4">
        <v>77372387.829271197</v>
      </c>
      <c r="T148" s="2"/>
      <c r="U148" s="35">
        <v>1</v>
      </c>
      <c r="V148" s="5">
        <v>0</v>
      </c>
      <c r="W148" s="4">
        <v>28</v>
      </c>
      <c r="X148" s="10">
        <v>74</v>
      </c>
      <c r="Y148" s="1">
        <f t="shared" si="19"/>
        <v>1</v>
      </c>
      <c r="Z148" s="1">
        <f t="shared" si="20"/>
        <v>0</v>
      </c>
      <c r="AA148" s="1">
        <f t="shared" si="21"/>
        <v>0</v>
      </c>
      <c r="AB148" s="1">
        <f t="shared" si="22"/>
        <v>0</v>
      </c>
      <c r="AC148" s="1">
        <f t="shared" si="23"/>
        <v>0</v>
      </c>
      <c r="AD148" s="1">
        <f t="shared" si="24"/>
        <v>0</v>
      </c>
    </row>
    <row r="149" spans="1:30" x14ac:dyDescent="0.2">
      <c r="A149" s="12">
        <v>36.049999999999997</v>
      </c>
      <c r="B149" s="12" t="s">
        <v>195</v>
      </c>
      <c r="C149" s="12" t="s">
        <v>13</v>
      </c>
      <c r="D149" s="12" t="s">
        <v>34</v>
      </c>
      <c r="E149" s="4">
        <v>6</v>
      </c>
      <c r="F149" s="4" t="s">
        <v>565</v>
      </c>
      <c r="G149" s="2" t="s">
        <v>200</v>
      </c>
      <c r="H149" s="3">
        <v>39071</v>
      </c>
      <c r="I149" s="10">
        <f t="shared" si="18"/>
        <v>2006</v>
      </c>
      <c r="J149" s="17">
        <v>5878</v>
      </c>
      <c r="K149" s="4">
        <v>24000000</v>
      </c>
      <c r="L149" s="4">
        <v>12158168</v>
      </c>
      <c r="M149" s="4">
        <v>70269899</v>
      </c>
      <c r="N149" s="4">
        <v>156229050</v>
      </c>
      <c r="O149" s="4">
        <v>702251662.53283703</v>
      </c>
      <c r="P149" s="15">
        <v>192185403.59999999</v>
      </c>
      <c r="Q149" s="4">
        <v>23851763.358778626</v>
      </c>
      <c r="R149" s="4">
        <v>28356113.002364062</v>
      </c>
      <c r="S149" s="4">
        <v>67569132.863889769</v>
      </c>
      <c r="T149" s="2">
        <f t="shared" ref="T149:T176" si="25">N149/K149</f>
        <v>6.5095437499999997</v>
      </c>
      <c r="U149" s="35">
        <v>1</v>
      </c>
      <c r="V149" s="5">
        <v>0</v>
      </c>
      <c r="W149" s="4">
        <v>76</v>
      </c>
      <c r="X149" s="10">
        <v>79</v>
      </c>
      <c r="Y149" s="1">
        <f t="shared" si="19"/>
        <v>1</v>
      </c>
      <c r="Z149" s="1">
        <f t="shared" si="20"/>
        <v>0</v>
      </c>
      <c r="AA149" s="1">
        <f t="shared" si="21"/>
        <v>0</v>
      </c>
      <c r="AB149" s="1">
        <f t="shared" si="22"/>
        <v>0</v>
      </c>
      <c r="AC149" s="1">
        <f t="shared" si="23"/>
        <v>0</v>
      </c>
      <c r="AD149" s="1">
        <f t="shared" si="24"/>
        <v>0</v>
      </c>
    </row>
    <row r="150" spans="1:30" x14ac:dyDescent="0.2">
      <c r="A150" s="12">
        <v>37.01</v>
      </c>
      <c r="B150" s="12" t="s">
        <v>201</v>
      </c>
      <c r="C150" s="12" t="s">
        <v>24</v>
      </c>
      <c r="D150" s="12" t="s">
        <v>34</v>
      </c>
      <c r="E150" s="4">
        <v>2</v>
      </c>
      <c r="F150" s="4" t="s">
        <v>566</v>
      </c>
      <c r="G150" s="2" t="s">
        <v>202</v>
      </c>
      <c r="H150" s="3">
        <v>39955</v>
      </c>
      <c r="I150" s="10">
        <f t="shared" si="18"/>
        <v>2009</v>
      </c>
      <c r="J150" s="17">
        <v>882</v>
      </c>
      <c r="K150" s="4">
        <v>150000000</v>
      </c>
      <c r="L150" s="4">
        <v>54173286</v>
      </c>
      <c r="M150" s="4">
        <v>177243721</v>
      </c>
      <c r="N150" s="4">
        <v>402231063</v>
      </c>
      <c r="O150" s="4">
        <v>703355377.48371196</v>
      </c>
      <c r="P150" s="15">
        <v>581570293</v>
      </c>
      <c r="Q150" s="4">
        <v>53630808.399999999</v>
      </c>
      <c r="R150" s="4">
        <v>88789357.70992367</v>
      </c>
      <c r="S150" s="4">
        <v>88789357.70992367</v>
      </c>
      <c r="T150" s="2">
        <f t="shared" si="25"/>
        <v>2.6815404200000001</v>
      </c>
      <c r="U150" s="35">
        <v>1</v>
      </c>
      <c r="V150" s="5">
        <v>0</v>
      </c>
      <c r="W150" s="4">
        <v>44</v>
      </c>
      <c r="X150" s="10">
        <v>31</v>
      </c>
      <c r="Y150" s="1">
        <f t="shared" si="19"/>
        <v>0</v>
      </c>
      <c r="Z150" s="1">
        <f t="shared" si="20"/>
        <v>1</v>
      </c>
      <c r="AA150" s="1">
        <f t="shared" si="21"/>
        <v>0</v>
      </c>
      <c r="AB150" s="1">
        <f t="shared" si="22"/>
        <v>0</v>
      </c>
      <c r="AC150" s="1">
        <f t="shared" si="23"/>
        <v>0</v>
      </c>
      <c r="AD150" s="1">
        <f t="shared" si="24"/>
        <v>0</v>
      </c>
    </row>
    <row r="151" spans="1:30" x14ac:dyDescent="0.2">
      <c r="A151" s="12">
        <v>37.020000000000003</v>
      </c>
      <c r="B151" s="12" t="s">
        <v>201</v>
      </c>
      <c r="C151" s="12" t="s">
        <v>24</v>
      </c>
      <c r="D151" s="12" t="s">
        <v>34</v>
      </c>
      <c r="E151" s="4">
        <v>3</v>
      </c>
      <c r="F151" s="4" t="s">
        <v>566</v>
      </c>
      <c r="G151" s="2" t="s">
        <v>203</v>
      </c>
      <c r="H151" s="3">
        <v>41992</v>
      </c>
      <c r="I151" s="10">
        <f t="shared" si="18"/>
        <v>2014</v>
      </c>
      <c r="J151" s="17">
        <v>2037</v>
      </c>
      <c r="K151" s="4">
        <v>127000000</v>
      </c>
      <c r="L151" s="4">
        <v>17100520</v>
      </c>
      <c r="M151" s="4">
        <v>113746621</v>
      </c>
      <c r="N151" s="4">
        <v>356546621</v>
      </c>
      <c r="O151" s="4">
        <v>703907234.959149</v>
      </c>
      <c r="P151" s="15">
        <v>491900678</v>
      </c>
      <c r="Q151" s="4">
        <v>43640957.28274174</v>
      </c>
      <c r="R151" s="4">
        <v>53630808.399999999</v>
      </c>
      <c r="S151" s="4">
        <v>71210083.05496183</v>
      </c>
      <c r="T151" s="2">
        <f t="shared" si="25"/>
        <v>2.8074537086614173</v>
      </c>
      <c r="U151" s="35">
        <v>1</v>
      </c>
      <c r="V151" s="5">
        <v>0</v>
      </c>
      <c r="W151" s="4">
        <v>49</v>
      </c>
      <c r="X151" s="10">
        <v>67</v>
      </c>
      <c r="Y151" s="1">
        <f t="shared" si="19"/>
        <v>0</v>
      </c>
      <c r="Z151" s="1">
        <f t="shared" si="20"/>
        <v>1</v>
      </c>
      <c r="AA151" s="1">
        <f t="shared" si="21"/>
        <v>0</v>
      </c>
      <c r="AB151" s="1">
        <f t="shared" si="22"/>
        <v>0</v>
      </c>
      <c r="AC151" s="1">
        <f t="shared" si="23"/>
        <v>0</v>
      </c>
      <c r="AD151" s="1">
        <f t="shared" si="24"/>
        <v>0</v>
      </c>
    </row>
    <row r="152" spans="1:30" x14ac:dyDescent="0.2">
      <c r="A152" s="12">
        <v>38.01</v>
      </c>
      <c r="B152" s="12" t="s">
        <v>204</v>
      </c>
      <c r="C152" s="12" t="s">
        <v>13</v>
      </c>
      <c r="D152" s="12" t="s">
        <v>14</v>
      </c>
      <c r="E152" s="4">
        <v>2</v>
      </c>
      <c r="F152" s="4" t="s">
        <v>566</v>
      </c>
      <c r="G152" s="2" t="s">
        <v>205</v>
      </c>
      <c r="H152" s="3">
        <v>39584</v>
      </c>
      <c r="I152" s="10">
        <f t="shared" si="18"/>
        <v>2008</v>
      </c>
      <c r="J152" s="17">
        <v>889</v>
      </c>
      <c r="K152" s="4">
        <v>225000000</v>
      </c>
      <c r="L152" s="4">
        <v>55034805</v>
      </c>
      <c r="M152" s="4">
        <v>141621490</v>
      </c>
      <c r="N152" s="4">
        <v>417341288</v>
      </c>
      <c r="O152" s="4">
        <v>705010949.91002405</v>
      </c>
      <c r="P152" s="15">
        <v>720539572</v>
      </c>
      <c r="Q152" s="4">
        <v>58125527.576601677</v>
      </c>
      <c r="R152" s="4">
        <v>112408669.57878315</v>
      </c>
      <c r="S152" s="4">
        <v>112408669.57878315</v>
      </c>
      <c r="T152" s="2">
        <f t="shared" si="25"/>
        <v>1.854850168888889</v>
      </c>
      <c r="U152" s="35">
        <v>1</v>
      </c>
      <c r="V152" s="5">
        <v>1</v>
      </c>
      <c r="W152" s="4">
        <v>67</v>
      </c>
      <c r="X152" s="10">
        <v>47</v>
      </c>
      <c r="Y152" s="1">
        <f t="shared" si="19"/>
        <v>1</v>
      </c>
      <c r="Z152" s="1">
        <f t="shared" si="20"/>
        <v>0</v>
      </c>
      <c r="AA152" s="1">
        <f t="shared" si="21"/>
        <v>0</v>
      </c>
      <c r="AB152" s="1">
        <f t="shared" si="22"/>
        <v>0</v>
      </c>
      <c r="AC152" s="1">
        <f t="shared" si="23"/>
        <v>0</v>
      </c>
      <c r="AD152" s="1">
        <f t="shared" si="24"/>
        <v>0</v>
      </c>
    </row>
    <row r="153" spans="1:30" x14ac:dyDescent="0.2">
      <c r="A153" s="12">
        <v>38.020000000000003</v>
      </c>
      <c r="B153" s="12" t="s">
        <v>204</v>
      </c>
      <c r="C153" s="12" t="s">
        <v>13</v>
      </c>
      <c r="D153" s="12" t="s">
        <v>14</v>
      </c>
      <c r="E153" s="4">
        <v>3</v>
      </c>
      <c r="F153" s="4" t="s">
        <v>566</v>
      </c>
      <c r="G153" s="2" t="s">
        <v>206</v>
      </c>
      <c r="H153" s="3">
        <v>40522</v>
      </c>
      <c r="I153" s="10">
        <f t="shared" si="18"/>
        <v>2010</v>
      </c>
      <c r="J153" s="17">
        <v>938</v>
      </c>
      <c r="K153" s="4">
        <v>155000000</v>
      </c>
      <c r="L153" s="4">
        <v>24005069</v>
      </c>
      <c r="M153" s="4">
        <v>104386950</v>
      </c>
      <c r="N153" s="4">
        <v>418186950</v>
      </c>
      <c r="O153" s="4">
        <v>705562807.38546205</v>
      </c>
      <c r="P153" s="15">
        <v>568940430</v>
      </c>
      <c r="Q153" s="4">
        <v>53002148.288973384</v>
      </c>
      <c r="R153" s="4">
        <v>58125527.576601677</v>
      </c>
      <c r="S153" s="4">
        <v>85267098.577692419</v>
      </c>
      <c r="T153" s="2">
        <f t="shared" si="25"/>
        <v>2.6979803225806451</v>
      </c>
      <c r="U153" s="35">
        <v>1</v>
      </c>
      <c r="V153" s="5">
        <v>1</v>
      </c>
      <c r="W153" s="4">
        <v>49</v>
      </c>
      <c r="X153" s="10">
        <v>61</v>
      </c>
      <c r="Y153" s="1">
        <f t="shared" si="19"/>
        <v>1</v>
      </c>
      <c r="Z153" s="1">
        <f t="shared" si="20"/>
        <v>0</v>
      </c>
      <c r="AA153" s="1">
        <f t="shared" si="21"/>
        <v>0</v>
      </c>
      <c r="AB153" s="1">
        <f t="shared" si="22"/>
        <v>0</v>
      </c>
      <c r="AC153" s="1">
        <f t="shared" si="23"/>
        <v>0</v>
      </c>
      <c r="AD153" s="1">
        <f t="shared" si="24"/>
        <v>0</v>
      </c>
    </row>
    <row r="154" spans="1:30" x14ac:dyDescent="0.2">
      <c r="A154" s="12">
        <v>39.01</v>
      </c>
      <c r="B154" s="12" t="s">
        <v>207</v>
      </c>
      <c r="C154" s="12" t="s">
        <v>241</v>
      </c>
      <c r="D154" s="12" t="s">
        <v>34</v>
      </c>
      <c r="E154" s="4">
        <v>2</v>
      </c>
      <c r="F154" s="4" t="s">
        <v>568</v>
      </c>
      <c r="G154" s="2" t="s">
        <v>208</v>
      </c>
      <c r="H154" s="3">
        <v>31611</v>
      </c>
      <c r="I154" s="10">
        <f t="shared" si="18"/>
        <v>1986</v>
      </c>
      <c r="J154" s="17">
        <v>2611</v>
      </c>
      <c r="K154" s="4">
        <v>17000000</v>
      </c>
      <c r="L154" s="4">
        <v>10052042</v>
      </c>
      <c r="M154" s="4">
        <v>85160248</v>
      </c>
      <c r="N154" s="4">
        <v>183316455</v>
      </c>
      <c r="O154" s="4">
        <v>706666522.33633697</v>
      </c>
      <c r="P154" s="15">
        <v>203630630</v>
      </c>
      <c r="Q154" s="4">
        <v>49411443.396226414</v>
      </c>
      <c r="R154" s="4">
        <v>81127741.035856575</v>
      </c>
      <c r="S154" s="4">
        <v>81127741.035856575</v>
      </c>
      <c r="T154" s="2">
        <f t="shared" si="25"/>
        <v>10.783320882352941</v>
      </c>
      <c r="U154" s="35">
        <v>1</v>
      </c>
      <c r="V154" s="5">
        <v>1</v>
      </c>
      <c r="W154" s="4">
        <v>98</v>
      </c>
      <c r="X154" s="10">
        <v>73</v>
      </c>
      <c r="Y154" s="1">
        <f t="shared" si="19"/>
        <v>0</v>
      </c>
      <c r="Z154" s="1">
        <f t="shared" si="20"/>
        <v>0</v>
      </c>
      <c r="AA154" s="1">
        <f t="shared" si="21"/>
        <v>0</v>
      </c>
      <c r="AB154" s="1">
        <f t="shared" si="22"/>
        <v>0</v>
      </c>
      <c r="AC154" s="1">
        <f t="shared" si="23"/>
        <v>1</v>
      </c>
      <c r="AD154" s="1">
        <f t="shared" si="24"/>
        <v>0</v>
      </c>
    </row>
    <row r="155" spans="1:30" x14ac:dyDescent="0.2">
      <c r="A155" s="12">
        <v>39.020000000000003</v>
      </c>
      <c r="B155" s="12" t="s">
        <v>207</v>
      </c>
      <c r="C155" s="12" t="s">
        <v>241</v>
      </c>
      <c r="D155" s="12" t="s">
        <v>34</v>
      </c>
      <c r="E155" s="4">
        <v>3</v>
      </c>
      <c r="F155" s="4" t="s">
        <v>568</v>
      </c>
      <c r="G155" s="2" t="s">
        <v>209</v>
      </c>
      <c r="H155" s="3">
        <v>33746</v>
      </c>
      <c r="I155" s="10">
        <f t="shared" si="18"/>
        <v>1992</v>
      </c>
      <c r="J155" s="17">
        <v>2135</v>
      </c>
      <c r="K155" s="4">
        <v>55000000</v>
      </c>
      <c r="L155" s="4">
        <v>23141188</v>
      </c>
      <c r="M155" s="4">
        <v>52360659</v>
      </c>
      <c r="N155" s="4">
        <v>155933485</v>
      </c>
      <c r="O155" s="4">
        <v>707218379.81177402</v>
      </c>
      <c r="P155" s="15">
        <v>193473542.5</v>
      </c>
      <c r="Q155" s="4">
        <v>37574333.734939754</v>
      </c>
      <c r="R155" s="4">
        <v>49411443.396226414</v>
      </c>
      <c r="S155" s="4">
        <v>65269592.21604149</v>
      </c>
      <c r="T155" s="2">
        <f t="shared" si="25"/>
        <v>2.8351542727272729</v>
      </c>
      <c r="U155" s="35">
        <v>1</v>
      </c>
      <c r="V155" s="5">
        <v>1</v>
      </c>
      <c r="W155" s="4">
        <v>44</v>
      </c>
      <c r="X155" s="10">
        <v>94</v>
      </c>
      <c r="Y155" s="1">
        <f t="shared" si="19"/>
        <v>0</v>
      </c>
      <c r="Z155" s="1">
        <f t="shared" si="20"/>
        <v>0</v>
      </c>
      <c r="AA155" s="1">
        <f t="shared" si="21"/>
        <v>0</v>
      </c>
      <c r="AB155" s="1">
        <f t="shared" si="22"/>
        <v>0</v>
      </c>
      <c r="AC155" s="1">
        <f t="shared" si="23"/>
        <v>1</v>
      </c>
      <c r="AD155" s="1">
        <f t="shared" si="24"/>
        <v>0</v>
      </c>
    </row>
    <row r="156" spans="1:30" x14ac:dyDescent="0.2">
      <c r="A156" s="12">
        <v>39.03</v>
      </c>
      <c r="B156" s="12" t="s">
        <v>207</v>
      </c>
      <c r="C156" s="12" t="s">
        <v>241</v>
      </c>
      <c r="D156" s="12" t="s">
        <v>34</v>
      </c>
      <c r="E156" s="4">
        <v>4</v>
      </c>
      <c r="F156" s="4" t="s">
        <v>568</v>
      </c>
      <c r="G156" s="2" t="s">
        <v>210</v>
      </c>
      <c r="H156" s="3">
        <v>35760</v>
      </c>
      <c r="I156" s="10">
        <f t="shared" si="18"/>
        <v>1997</v>
      </c>
      <c r="J156" s="17">
        <v>2014</v>
      </c>
      <c r="K156" s="4">
        <v>60000000</v>
      </c>
      <c r="L156" s="4">
        <v>16474092</v>
      </c>
      <c r="M156" s="4">
        <v>47748610</v>
      </c>
      <c r="N156" s="4">
        <v>160653592</v>
      </c>
      <c r="O156" s="4">
        <v>707770237.28721201</v>
      </c>
      <c r="P156" s="15">
        <v>180960190</v>
      </c>
      <c r="Q156" s="4">
        <v>35000782.570806101</v>
      </c>
      <c r="R156" s="4">
        <v>37574333.734939754</v>
      </c>
      <c r="S156" s="4">
        <v>56037839.389007576</v>
      </c>
      <c r="T156" s="2">
        <f t="shared" si="25"/>
        <v>2.6775598666666665</v>
      </c>
      <c r="U156" s="35">
        <v>1</v>
      </c>
      <c r="V156" s="5">
        <v>1</v>
      </c>
      <c r="W156" s="4">
        <v>54</v>
      </c>
      <c r="X156" s="10">
        <v>94</v>
      </c>
      <c r="Y156" s="1">
        <f t="shared" si="19"/>
        <v>0</v>
      </c>
      <c r="Z156" s="1">
        <f t="shared" si="20"/>
        <v>0</v>
      </c>
      <c r="AA156" s="1">
        <f t="shared" si="21"/>
        <v>0</v>
      </c>
      <c r="AB156" s="1">
        <f t="shared" si="22"/>
        <v>0</v>
      </c>
      <c r="AC156" s="1">
        <f t="shared" si="23"/>
        <v>1</v>
      </c>
      <c r="AD156" s="1">
        <f t="shared" si="24"/>
        <v>0</v>
      </c>
    </row>
    <row r="157" spans="1:30" x14ac:dyDescent="0.2">
      <c r="A157" s="12">
        <v>39.04</v>
      </c>
      <c r="B157" s="12" t="s">
        <v>207</v>
      </c>
      <c r="C157" s="12" t="s">
        <v>241</v>
      </c>
      <c r="D157" s="12" t="s">
        <v>34</v>
      </c>
      <c r="E157" s="4">
        <v>5</v>
      </c>
      <c r="F157" s="4" t="s">
        <v>568</v>
      </c>
      <c r="G157" s="2" t="s">
        <v>211</v>
      </c>
      <c r="H157" s="3">
        <v>38212</v>
      </c>
      <c r="I157" s="10">
        <f t="shared" si="18"/>
        <v>2004</v>
      </c>
      <c r="J157" s="17">
        <v>2452</v>
      </c>
      <c r="K157" s="4">
        <v>70000000</v>
      </c>
      <c r="L157" s="4">
        <v>38291056</v>
      </c>
      <c r="M157" s="4">
        <v>80281096</v>
      </c>
      <c r="N157" s="4">
        <v>172543519</v>
      </c>
      <c r="O157" s="4">
        <v>708322094.76265001</v>
      </c>
      <c r="P157" s="15">
        <v>175883540.5</v>
      </c>
      <c r="Q157" s="4">
        <v>27784785.668276973</v>
      </c>
      <c r="R157" s="4">
        <v>35000782.570806101</v>
      </c>
      <c r="S157" s="4">
        <v>50778575.184457213</v>
      </c>
      <c r="T157" s="2">
        <f t="shared" si="25"/>
        <v>2.4649074142857144</v>
      </c>
      <c r="U157" s="35">
        <v>0</v>
      </c>
      <c r="V157" s="5">
        <v>0</v>
      </c>
      <c r="W157" s="4">
        <v>21</v>
      </c>
      <c r="X157" s="10">
        <v>47</v>
      </c>
      <c r="Y157" s="1">
        <f t="shared" si="19"/>
        <v>0</v>
      </c>
      <c r="Z157" s="1">
        <f t="shared" si="20"/>
        <v>0</v>
      </c>
      <c r="AA157" s="1">
        <f t="shared" si="21"/>
        <v>0</v>
      </c>
      <c r="AB157" s="1">
        <f t="shared" si="22"/>
        <v>0</v>
      </c>
      <c r="AC157" s="1">
        <f t="shared" si="23"/>
        <v>1</v>
      </c>
      <c r="AD157" s="1">
        <f t="shared" si="24"/>
        <v>0</v>
      </c>
    </row>
    <row r="158" spans="1:30" x14ac:dyDescent="0.2">
      <c r="A158" s="12">
        <v>39.049999999999997</v>
      </c>
      <c r="B158" s="12" t="s">
        <v>207</v>
      </c>
      <c r="C158" s="12" t="s">
        <v>241</v>
      </c>
      <c r="D158" s="12" t="s">
        <v>34</v>
      </c>
      <c r="E158" s="4">
        <v>6</v>
      </c>
      <c r="F158" s="4" t="s">
        <v>568</v>
      </c>
      <c r="G158" s="2" t="s">
        <v>212</v>
      </c>
      <c r="H158" s="3">
        <v>39441</v>
      </c>
      <c r="I158" s="10">
        <f t="shared" si="18"/>
        <v>2007</v>
      </c>
      <c r="J158" s="17">
        <v>1229</v>
      </c>
      <c r="K158" s="4">
        <v>40000000</v>
      </c>
      <c r="L158" s="4">
        <v>10059425</v>
      </c>
      <c r="M158" s="4">
        <v>41797066</v>
      </c>
      <c r="N158" s="4">
        <v>128884494</v>
      </c>
      <c r="O158" s="4">
        <v>708873952.23808706</v>
      </c>
      <c r="P158" s="15">
        <v>175215536.19999999</v>
      </c>
      <c r="Q158" s="4">
        <v>18733211.337209303</v>
      </c>
      <c r="R158" s="4">
        <v>27784785.668276973</v>
      </c>
      <c r="S158" s="4">
        <v>46179817.281221166</v>
      </c>
      <c r="T158" s="2">
        <f t="shared" si="25"/>
        <v>3.2221123500000002</v>
      </c>
      <c r="U158" s="35">
        <v>1</v>
      </c>
      <c r="V158" s="5">
        <v>0</v>
      </c>
      <c r="W158" s="4">
        <v>12</v>
      </c>
      <c r="X158" s="10">
        <v>40</v>
      </c>
      <c r="Y158" s="1">
        <f t="shared" si="19"/>
        <v>0</v>
      </c>
      <c r="Z158" s="1">
        <f t="shared" si="20"/>
        <v>0</v>
      </c>
      <c r="AA158" s="1">
        <f t="shared" si="21"/>
        <v>0</v>
      </c>
      <c r="AB158" s="1">
        <f t="shared" si="22"/>
        <v>0</v>
      </c>
      <c r="AC158" s="1">
        <f t="shared" si="23"/>
        <v>1</v>
      </c>
      <c r="AD158" s="1">
        <f t="shared" si="24"/>
        <v>0</v>
      </c>
    </row>
    <row r="159" spans="1:30" x14ac:dyDescent="0.2">
      <c r="A159" s="12">
        <v>39.06</v>
      </c>
      <c r="B159" s="12" t="s">
        <v>207</v>
      </c>
      <c r="C159" s="12" t="s">
        <v>241</v>
      </c>
      <c r="D159" s="12" t="s">
        <v>34</v>
      </c>
      <c r="E159" s="4">
        <v>7</v>
      </c>
      <c r="F159" s="4" t="s">
        <v>568</v>
      </c>
      <c r="G159" s="2" t="s">
        <v>213</v>
      </c>
      <c r="H159" s="3">
        <v>41068</v>
      </c>
      <c r="I159" s="10">
        <f t="shared" si="18"/>
        <v>2012</v>
      </c>
      <c r="J159" s="17">
        <v>1627</v>
      </c>
      <c r="K159" s="4">
        <v>125000000</v>
      </c>
      <c r="L159" s="4">
        <v>51050101</v>
      </c>
      <c r="M159" s="4">
        <v>126477084</v>
      </c>
      <c r="N159" s="4">
        <v>399005706</v>
      </c>
      <c r="O159" s="4">
        <v>709425809.71352506</v>
      </c>
      <c r="P159" s="15">
        <v>167493695.83000001</v>
      </c>
      <c r="Q159" s="4">
        <v>50126344.97487437</v>
      </c>
      <c r="R159" s="4">
        <v>18733211.337209303</v>
      </c>
      <c r="S159" s="4">
        <v>41605382.957219191</v>
      </c>
      <c r="T159" s="2">
        <f t="shared" si="25"/>
        <v>3.1920456480000001</v>
      </c>
      <c r="U159" s="35">
        <v>0</v>
      </c>
      <c r="V159" s="5">
        <v>0</v>
      </c>
      <c r="W159" s="4">
        <v>73</v>
      </c>
      <c r="X159" s="10">
        <v>39</v>
      </c>
      <c r="Y159" s="1">
        <f t="shared" si="19"/>
        <v>0</v>
      </c>
      <c r="Z159" s="1">
        <f t="shared" si="20"/>
        <v>0</v>
      </c>
      <c r="AA159" s="1">
        <f t="shared" si="21"/>
        <v>0</v>
      </c>
      <c r="AB159" s="1">
        <f t="shared" si="22"/>
        <v>0</v>
      </c>
      <c r="AC159" s="1">
        <f t="shared" si="23"/>
        <v>1</v>
      </c>
      <c r="AD159" s="1">
        <f t="shared" si="24"/>
        <v>0</v>
      </c>
    </row>
    <row r="160" spans="1:30" x14ac:dyDescent="0.2">
      <c r="A160" s="12">
        <v>40.01</v>
      </c>
      <c r="B160" s="12" t="s">
        <v>214</v>
      </c>
      <c r="C160" s="12" t="s">
        <v>13</v>
      </c>
      <c r="D160" s="12" t="s">
        <v>14</v>
      </c>
      <c r="E160" s="4">
        <v>2</v>
      </c>
      <c r="F160" s="4" t="s">
        <v>565</v>
      </c>
      <c r="G160" s="2" t="s">
        <v>215</v>
      </c>
      <c r="H160" s="3">
        <v>37106</v>
      </c>
      <c r="I160" s="10">
        <f t="shared" si="18"/>
        <v>2001</v>
      </c>
      <c r="J160" s="17">
        <v>1050</v>
      </c>
      <c r="K160" s="4">
        <v>90000000</v>
      </c>
      <c r="L160" s="4">
        <v>67408222</v>
      </c>
      <c r="M160" s="4">
        <v>226164286</v>
      </c>
      <c r="N160" s="4">
        <v>347425832</v>
      </c>
      <c r="O160" s="4">
        <v>710529524.66439998</v>
      </c>
      <c r="P160" s="15">
        <v>245266822</v>
      </c>
      <c r="Q160" s="4">
        <v>61382655.830388688</v>
      </c>
      <c r="R160" s="4">
        <v>52295697.654584214</v>
      </c>
      <c r="S160" s="4">
        <v>52295697.654584214</v>
      </c>
      <c r="T160" s="2">
        <f t="shared" si="25"/>
        <v>3.8602870222222223</v>
      </c>
      <c r="U160" s="35">
        <v>1</v>
      </c>
      <c r="V160" s="5">
        <v>0</v>
      </c>
      <c r="W160" s="4">
        <v>52</v>
      </c>
      <c r="X160" s="10">
        <v>31</v>
      </c>
      <c r="Y160" s="1">
        <f t="shared" si="19"/>
        <v>1</v>
      </c>
      <c r="Z160" s="1">
        <f t="shared" si="20"/>
        <v>0</v>
      </c>
      <c r="AA160" s="1">
        <f t="shared" si="21"/>
        <v>0</v>
      </c>
      <c r="AB160" s="1">
        <f t="shared" si="22"/>
        <v>0</v>
      </c>
      <c r="AC160" s="1">
        <f t="shared" si="23"/>
        <v>0</v>
      </c>
      <c r="AD160" s="1">
        <f t="shared" si="24"/>
        <v>0</v>
      </c>
    </row>
    <row r="161" spans="1:30" x14ac:dyDescent="0.2">
      <c r="A161" s="12">
        <v>40.020000000000003</v>
      </c>
      <c r="B161" s="12" t="s">
        <v>214</v>
      </c>
      <c r="C161" s="12" t="s">
        <v>13</v>
      </c>
      <c r="D161" s="12" t="s">
        <v>14</v>
      </c>
      <c r="E161" s="4">
        <v>3</v>
      </c>
      <c r="F161" s="4" t="s">
        <v>565</v>
      </c>
      <c r="G161" s="2" t="s">
        <v>216</v>
      </c>
      <c r="H161" s="3">
        <v>39304</v>
      </c>
      <c r="I161" s="10">
        <f t="shared" si="18"/>
        <v>2007</v>
      </c>
      <c r="J161" s="17">
        <v>2198</v>
      </c>
      <c r="K161" s="4">
        <v>180000000</v>
      </c>
      <c r="L161" s="4">
        <v>49100158</v>
      </c>
      <c r="M161" s="4">
        <v>140125968</v>
      </c>
      <c r="N161" s="4">
        <v>256585882</v>
      </c>
      <c r="O161" s="4">
        <v>711081382.13983703</v>
      </c>
      <c r="P161" s="15">
        <v>296346327</v>
      </c>
      <c r="Q161" s="4">
        <v>37294459.593023255</v>
      </c>
      <c r="R161" s="4">
        <v>61382655.830388688</v>
      </c>
      <c r="S161" s="4">
        <v>56839176.742486447</v>
      </c>
      <c r="T161" s="2">
        <f t="shared" si="25"/>
        <v>1.4254771222222222</v>
      </c>
      <c r="U161" s="35">
        <v>1</v>
      </c>
      <c r="V161" s="5">
        <v>0</v>
      </c>
      <c r="W161" s="4">
        <v>18</v>
      </c>
      <c r="X161" s="10">
        <v>78</v>
      </c>
      <c r="Y161" s="1">
        <f t="shared" si="19"/>
        <v>1</v>
      </c>
      <c r="Z161" s="1">
        <f t="shared" si="20"/>
        <v>0</v>
      </c>
      <c r="AA161" s="1">
        <f t="shared" si="21"/>
        <v>0</v>
      </c>
      <c r="AB161" s="1">
        <f t="shared" si="22"/>
        <v>0</v>
      </c>
      <c r="AC161" s="1">
        <f t="shared" si="23"/>
        <v>0</v>
      </c>
      <c r="AD161" s="1">
        <f t="shared" si="24"/>
        <v>0</v>
      </c>
    </row>
    <row r="162" spans="1:30" x14ac:dyDescent="0.2">
      <c r="A162" s="12">
        <v>41.01</v>
      </c>
      <c r="B162" s="12" t="s">
        <v>217</v>
      </c>
      <c r="C162" s="12" t="s">
        <v>13</v>
      </c>
      <c r="D162" s="12" t="s">
        <v>34</v>
      </c>
      <c r="E162" s="4">
        <v>2</v>
      </c>
      <c r="F162" s="4" t="s">
        <v>568</v>
      </c>
      <c r="G162" s="2" t="s">
        <v>218</v>
      </c>
      <c r="H162" s="3">
        <v>33057</v>
      </c>
      <c r="I162" s="10">
        <f t="shared" si="18"/>
        <v>1990</v>
      </c>
      <c r="J162" s="17">
        <v>718</v>
      </c>
      <c r="K162" s="4">
        <v>70000000</v>
      </c>
      <c r="L162" s="4">
        <v>21744661</v>
      </c>
      <c r="M162" s="4">
        <v>117323878</v>
      </c>
      <c r="N162" s="4">
        <v>239814025</v>
      </c>
      <c r="O162" s="4">
        <v>712185097.09071195</v>
      </c>
      <c r="P162" s="15">
        <v>138398283</v>
      </c>
      <c r="Q162" s="4">
        <v>56693622.931442074</v>
      </c>
      <c r="R162" s="4">
        <v>33673548.175182477</v>
      </c>
      <c r="S162" s="4">
        <v>33673548.175182477</v>
      </c>
      <c r="T162" s="2">
        <f t="shared" si="25"/>
        <v>3.4259146428571428</v>
      </c>
      <c r="U162" s="35">
        <v>1</v>
      </c>
      <c r="V162" s="5">
        <v>0</v>
      </c>
      <c r="W162" s="4">
        <v>69</v>
      </c>
      <c r="X162" s="10">
        <v>74</v>
      </c>
      <c r="Y162" s="1">
        <f t="shared" si="19"/>
        <v>1</v>
      </c>
      <c r="Z162" s="1">
        <f t="shared" si="20"/>
        <v>0</v>
      </c>
      <c r="AA162" s="1">
        <f t="shared" si="21"/>
        <v>0</v>
      </c>
      <c r="AB162" s="1">
        <f t="shared" si="22"/>
        <v>0</v>
      </c>
      <c r="AC162" s="1">
        <f t="shared" si="23"/>
        <v>0</v>
      </c>
      <c r="AD162" s="1">
        <f t="shared" si="24"/>
        <v>0</v>
      </c>
    </row>
    <row r="163" spans="1:30" x14ac:dyDescent="0.2">
      <c r="A163" s="12">
        <v>41.02</v>
      </c>
      <c r="B163" s="12" t="s">
        <v>217</v>
      </c>
      <c r="C163" s="12" t="s">
        <v>13</v>
      </c>
      <c r="D163" s="12" t="s">
        <v>34</v>
      </c>
      <c r="E163" s="4">
        <v>3</v>
      </c>
      <c r="F163" s="4" t="s">
        <v>568</v>
      </c>
      <c r="G163" s="2" t="s">
        <v>219</v>
      </c>
      <c r="H163" s="3">
        <v>34838</v>
      </c>
      <c r="I163" s="10">
        <f t="shared" si="18"/>
        <v>1995</v>
      </c>
      <c r="J163" s="17">
        <v>1781</v>
      </c>
      <c r="K163" s="4">
        <v>90000000</v>
      </c>
      <c r="L163" s="4">
        <v>22162245</v>
      </c>
      <c r="M163" s="4">
        <v>99983259</v>
      </c>
      <c r="N163" s="4">
        <v>366072426</v>
      </c>
      <c r="O163" s="4">
        <v>712736954.56614995</v>
      </c>
      <c r="P163" s="15">
        <v>189106154</v>
      </c>
      <c r="Q163" s="4">
        <v>84154580.689655185</v>
      </c>
      <c r="R163" s="4">
        <v>56693622.931442074</v>
      </c>
      <c r="S163" s="4">
        <v>45183585.553312272</v>
      </c>
      <c r="T163" s="2">
        <f t="shared" si="25"/>
        <v>4.0674713999999996</v>
      </c>
      <c r="U163" s="35">
        <v>1</v>
      </c>
      <c r="V163" s="5">
        <v>0</v>
      </c>
      <c r="W163" s="4">
        <v>51</v>
      </c>
      <c r="X163" s="10">
        <v>94</v>
      </c>
      <c r="Y163" s="1">
        <f t="shared" si="19"/>
        <v>1</v>
      </c>
      <c r="Z163" s="1">
        <f t="shared" si="20"/>
        <v>0</v>
      </c>
      <c r="AA163" s="1">
        <f t="shared" si="21"/>
        <v>0</v>
      </c>
      <c r="AB163" s="1">
        <f t="shared" si="22"/>
        <v>0</v>
      </c>
      <c r="AC163" s="1">
        <f t="shared" si="23"/>
        <v>0</v>
      </c>
      <c r="AD163" s="1">
        <f t="shared" si="24"/>
        <v>0</v>
      </c>
    </row>
    <row r="164" spans="1:30" x14ac:dyDescent="0.2">
      <c r="A164" s="12">
        <v>41.03</v>
      </c>
      <c r="B164" s="12" t="s">
        <v>217</v>
      </c>
      <c r="C164" s="12" t="s">
        <v>13</v>
      </c>
      <c r="D164" s="12" t="s">
        <v>34</v>
      </c>
      <c r="E164" s="4">
        <v>4</v>
      </c>
      <c r="F164" s="4" t="s">
        <v>568</v>
      </c>
      <c r="G164" s="2" t="s">
        <v>220</v>
      </c>
      <c r="H164" s="3">
        <v>39260</v>
      </c>
      <c r="I164" s="10">
        <f t="shared" si="18"/>
        <v>2007</v>
      </c>
      <c r="J164" s="17">
        <v>4422</v>
      </c>
      <c r="K164" s="4">
        <v>110000000</v>
      </c>
      <c r="L164" s="4">
        <v>33369559</v>
      </c>
      <c r="M164" s="4">
        <v>134529403</v>
      </c>
      <c r="N164" s="4">
        <v>382288147</v>
      </c>
      <c r="O164" s="4">
        <v>713288812.041587</v>
      </c>
      <c r="P164" s="15">
        <v>248094911.33000001</v>
      </c>
      <c r="Q164" s="4">
        <v>55565137.645348839</v>
      </c>
      <c r="R164" s="4">
        <v>84154580.689655185</v>
      </c>
      <c r="S164" s="4">
        <v>58173917.265426576</v>
      </c>
      <c r="T164" s="2">
        <f t="shared" si="25"/>
        <v>3.4753467909090907</v>
      </c>
      <c r="U164" s="35">
        <v>1</v>
      </c>
      <c r="V164" s="5">
        <v>0</v>
      </c>
      <c r="W164" s="4">
        <v>82</v>
      </c>
      <c r="X164" s="10">
        <v>70</v>
      </c>
      <c r="Y164" s="1">
        <f t="shared" si="19"/>
        <v>1</v>
      </c>
      <c r="Z164" s="1">
        <f t="shared" si="20"/>
        <v>0</v>
      </c>
      <c r="AA164" s="1">
        <f t="shared" si="21"/>
        <v>0</v>
      </c>
      <c r="AB164" s="1">
        <f t="shared" si="22"/>
        <v>0</v>
      </c>
      <c r="AC164" s="1">
        <f t="shared" si="23"/>
        <v>0</v>
      </c>
      <c r="AD164" s="1">
        <f t="shared" si="24"/>
        <v>0</v>
      </c>
    </row>
    <row r="165" spans="1:30" x14ac:dyDescent="0.2">
      <c r="A165" s="12">
        <v>41.04</v>
      </c>
      <c r="B165" s="12" t="s">
        <v>217</v>
      </c>
      <c r="C165" s="12" t="s">
        <v>13</v>
      </c>
      <c r="D165" s="12" t="s">
        <v>34</v>
      </c>
      <c r="E165" s="4">
        <v>5</v>
      </c>
      <c r="F165" s="4" t="s">
        <v>568</v>
      </c>
      <c r="G165" s="2" t="s">
        <v>221</v>
      </c>
      <c r="H165" s="3">
        <v>41319</v>
      </c>
      <c r="I165" s="10">
        <f t="shared" si="18"/>
        <v>2013</v>
      </c>
      <c r="J165" s="17">
        <v>2059</v>
      </c>
      <c r="K165" s="4">
        <v>92000000</v>
      </c>
      <c r="L165" s="4">
        <v>24834845</v>
      </c>
      <c r="M165" s="4">
        <v>67349198</v>
      </c>
      <c r="N165" s="4">
        <v>304249198</v>
      </c>
      <c r="O165" s="4">
        <v>713840669.51702499</v>
      </c>
      <c r="P165" s="15">
        <v>281643220.25</v>
      </c>
      <c r="Q165" s="4">
        <v>37423025.584255837</v>
      </c>
      <c r="R165" s="4">
        <v>55565137.645348839</v>
      </c>
      <c r="S165" s="4">
        <v>53501983.005176887</v>
      </c>
      <c r="T165" s="2">
        <f t="shared" si="25"/>
        <v>3.3070564999999998</v>
      </c>
      <c r="U165" s="35">
        <v>1</v>
      </c>
      <c r="V165" s="5">
        <v>0</v>
      </c>
      <c r="W165" s="4">
        <v>14</v>
      </c>
      <c r="X165" s="10">
        <v>83</v>
      </c>
      <c r="Y165" s="1">
        <f t="shared" si="19"/>
        <v>1</v>
      </c>
      <c r="Z165" s="1">
        <f t="shared" si="20"/>
        <v>0</v>
      </c>
      <c r="AA165" s="1">
        <f t="shared" si="21"/>
        <v>0</v>
      </c>
      <c r="AB165" s="1">
        <f t="shared" si="22"/>
        <v>0</v>
      </c>
      <c r="AC165" s="1">
        <f t="shared" si="23"/>
        <v>0</v>
      </c>
      <c r="AD165" s="1">
        <f t="shared" si="24"/>
        <v>0</v>
      </c>
    </row>
    <row r="166" spans="1:30" x14ac:dyDescent="0.2">
      <c r="A166" s="12">
        <v>42.01</v>
      </c>
      <c r="B166" s="12" t="s">
        <v>222</v>
      </c>
      <c r="C166" s="12" t="s">
        <v>13</v>
      </c>
      <c r="D166" s="12" t="s">
        <v>14</v>
      </c>
      <c r="E166" s="4">
        <v>2</v>
      </c>
      <c r="F166" s="4" t="s">
        <v>566</v>
      </c>
      <c r="G166" s="2" t="s">
        <v>223</v>
      </c>
      <c r="H166" s="3">
        <v>33319</v>
      </c>
      <c r="I166" s="10">
        <f t="shared" si="18"/>
        <v>1991</v>
      </c>
      <c r="J166" s="17">
        <v>357</v>
      </c>
      <c r="K166" s="4">
        <v>25000000</v>
      </c>
      <c r="L166" s="4">
        <v>20030473</v>
      </c>
      <c r="M166" s="4">
        <v>76323571</v>
      </c>
      <c r="N166" s="4">
        <v>76323571</v>
      </c>
      <c r="O166" s="4">
        <v>714944384.46790004</v>
      </c>
      <c r="P166" s="15">
        <v>191369375</v>
      </c>
      <c r="Q166" s="4">
        <v>18129114.251781471</v>
      </c>
      <c r="R166" s="4">
        <v>45240986.997635931</v>
      </c>
      <c r="S166" s="4">
        <v>45240986.997635931</v>
      </c>
      <c r="T166" s="2">
        <f t="shared" si="25"/>
        <v>3.05294284</v>
      </c>
      <c r="U166" s="35">
        <v>0</v>
      </c>
      <c r="V166" s="5">
        <v>0</v>
      </c>
      <c r="W166" s="4">
        <v>33</v>
      </c>
      <c r="X166" s="10">
        <v>86</v>
      </c>
      <c r="Y166" s="1">
        <f t="shared" si="19"/>
        <v>1</v>
      </c>
      <c r="Z166" s="1">
        <f t="shared" si="20"/>
        <v>0</v>
      </c>
      <c r="AA166" s="1">
        <f t="shared" si="21"/>
        <v>0</v>
      </c>
      <c r="AB166" s="1">
        <f t="shared" si="22"/>
        <v>0</v>
      </c>
      <c r="AC166" s="1">
        <f t="shared" si="23"/>
        <v>0</v>
      </c>
      <c r="AD166" s="1">
        <f t="shared" si="24"/>
        <v>0</v>
      </c>
    </row>
    <row r="167" spans="1:30" x14ac:dyDescent="0.2">
      <c r="A167" s="12">
        <v>42.02</v>
      </c>
      <c r="B167" s="12" t="s">
        <v>222</v>
      </c>
      <c r="C167" s="12" t="s">
        <v>13</v>
      </c>
      <c r="D167" s="12" t="s">
        <v>14</v>
      </c>
      <c r="E167" s="4">
        <v>3</v>
      </c>
      <c r="F167" s="4" t="s">
        <v>566</v>
      </c>
      <c r="G167" s="2" t="s">
        <v>224</v>
      </c>
      <c r="H167" s="3">
        <v>34047</v>
      </c>
      <c r="I167" s="10">
        <f t="shared" si="18"/>
        <v>1993</v>
      </c>
      <c r="J167" s="17">
        <v>728</v>
      </c>
      <c r="K167" s="4">
        <v>21000000</v>
      </c>
      <c r="L167" s="4">
        <v>12419597</v>
      </c>
      <c r="M167" s="4">
        <v>42273609</v>
      </c>
      <c r="N167" s="4">
        <v>42273609</v>
      </c>
      <c r="O167" s="4">
        <v>715496241.94333696</v>
      </c>
      <c r="P167" s="15">
        <v>133846473</v>
      </c>
      <c r="Q167" s="4">
        <v>10211016.666666668</v>
      </c>
      <c r="R167" s="4">
        <v>18129114.251781471</v>
      </c>
      <c r="S167" s="4">
        <v>31685050.624708701</v>
      </c>
      <c r="T167" s="2">
        <f t="shared" si="25"/>
        <v>2.013029</v>
      </c>
      <c r="U167" s="35">
        <v>1</v>
      </c>
      <c r="V167" s="5">
        <v>0</v>
      </c>
      <c r="W167" s="4">
        <v>21</v>
      </c>
      <c r="X167" s="10">
        <v>81</v>
      </c>
      <c r="Y167" s="1">
        <f t="shared" si="19"/>
        <v>1</v>
      </c>
      <c r="Z167" s="1">
        <f t="shared" si="20"/>
        <v>0</v>
      </c>
      <c r="AA167" s="1">
        <f t="shared" si="21"/>
        <v>0</v>
      </c>
      <c r="AB167" s="1">
        <f t="shared" si="22"/>
        <v>0</v>
      </c>
      <c r="AC167" s="1">
        <f t="shared" si="23"/>
        <v>0</v>
      </c>
      <c r="AD167" s="1">
        <f t="shared" si="24"/>
        <v>0</v>
      </c>
    </row>
    <row r="168" spans="1:30" x14ac:dyDescent="0.2">
      <c r="A168" s="12">
        <v>42.03</v>
      </c>
      <c r="B168" s="12" t="s">
        <v>222</v>
      </c>
      <c r="C168" s="12" t="s">
        <v>13</v>
      </c>
      <c r="D168" s="12" t="s">
        <v>14</v>
      </c>
      <c r="E168" s="4">
        <v>4</v>
      </c>
      <c r="F168" s="4" t="s">
        <v>566</v>
      </c>
      <c r="G168" s="2" t="s">
        <v>225</v>
      </c>
      <c r="H168" s="3">
        <v>39164</v>
      </c>
      <c r="I168" s="10">
        <f t="shared" si="18"/>
        <v>2007</v>
      </c>
      <c r="J168" s="17">
        <v>5117</v>
      </c>
      <c r="K168" s="4">
        <v>35000000</v>
      </c>
      <c r="L168" s="4">
        <v>24255205</v>
      </c>
      <c r="M168" s="4">
        <v>54149098</v>
      </c>
      <c r="N168" s="4">
        <v>96096018</v>
      </c>
      <c r="O168" s="4">
        <v>716048099.41877496</v>
      </c>
      <c r="P168" s="15">
        <v>103322185</v>
      </c>
      <c r="Q168" s="4">
        <v>13967444.476744186</v>
      </c>
      <c r="R168" s="4">
        <v>10211016.666666668</v>
      </c>
      <c r="S168" s="4">
        <v>24527039.305361357</v>
      </c>
      <c r="T168" s="2">
        <f t="shared" si="25"/>
        <v>2.7456005142857145</v>
      </c>
      <c r="U168" s="35">
        <v>0</v>
      </c>
      <c r="V168" s="5">
        <v>0</v>
      </c>
      <c r="W168" s="4">
        <v>34</v>
      </c>
      <c r="X168" s="10">
        <v>67</v>
      </c>
      <c r="Y168" s="1">
        <f t="shared" si="19"/>
        <v>1</v>
      </c>
      <c r="Z168" s="1">
        <f t="shared" si="20"/>
        <v>0</v>
      </c>
      <c r="AA168" s="1">
        <f t="shared" si="21"/>
        <v>0</v>
      </c>
      <c r="AB168" s="1">
        <f t="shared" si="22"/>
        <v>0</v>
      </c>
      <c r="AC168" s="1">
        <f t="shared" si="23"/>
        <v>0</v>
      </c>
      <c r="AD168" s="1">
        <f t="shared" si="24"/>
        <v>0</v>
      </c>
    </row>
    <row r="169" spans="1:30" x14ac:dyDescent="0.2">
      <c r="A169" s="12">
        <v>42.04</v>
      </c>
      <c r="B169" s="12" t="s">
        <v>222</v>
      </c>
      <c r="C169" s="12" t="s">
        <v>13</v>
      </c>
      <c r="D169" s="12" t="s">
        <v>14</v>
      </c>
      <c r="E169" s="4">
        <v>5</v>
      </c>
      <c r="F169" s="4" t="s">
        <v>565</v>
      </c>
      <c r="G169" s="2" t="s">
        <v>222</v>
      </c>
      <c r="H169" s="3">
        <v>41859</v>
      </c>
      <c r="I169" s="10">
        <f t="shared" si="18"/>
        <v>2014</v>
      </c>
      <c r="J169" s="17">
        <v>2695</v>
      </c>
      <c r="K169" s="4">
        <v>125000000</v>
      </c>
      <c r="L169" s="4">
        <v>65575105</v>
      </c>
      <c r="M169" s="4">
        <v>191204754</v>
      </c>
      <c r="N169" s="4">
        <v>485004754</v>
      </c>
      <c r="O169" s="4">
        <v>716599956.89421201</v>
      </c>
      <c r="P169" s="15">
        <v>101515643.25</v>
      </c>
      <c r="Q169" s="4">
        <v>59364106.97674419</v>
      </c>
      <c r="R169" s="4">
        <v>13967444.476744186</v>
      </c>
      <c r="S169" s="4">
        <v>21887140.598207064</v>
      </c>
      <c r="T169" s="2">
        <f t="shared" si="25"/>
        <v>3.8800380319999999</v>
      </c>
      <c r="U169" s="35">
        <v>0</v>
      </c>
      <c r="V169" s="5">
        <v>0</v>
      </c>
      <c r="W169" s="4">
        <v>21</v>
      </c>
      <c r="X169" s="10">
        <v>34</v>
      </c>
      <c r="Y169" s="1">
        <f t="shared" si="19"/>
        <v>1</v>
      </c>
      <c r="Z169" s="1">
        <f t="shared" si="20"/>
        <v>0</v>
      </c>
      <c r="AA169" s="1">
        <f t="shared" si="21"/>
        <v>0</v>
      </c>
      <c r="AB169" s="1">
        <f t="shared" si="22"/>
        <v>0</v>
      </c>
      <c r="AC169" s="1">
        <f t="shared" si="23"/>
        <v>0</v>
      </c>
      <c r="AD169" s="1">
        <f t="shared" si="24"/>
        <v>0</v>
      </c>
    </row>
    <row r="170" spans="1:30" x14ac:dyDescent="0.2">
      <c r="A170" s="12">
        <v>43.01</v>
      </c>
      <c r="B170" s="12" t="s">
        <v>226</v>
      </c>
      <c r="C170" s="12" t="s">
        <v>24</v>
      </c>
      <c r="D170" s="12" t="s">
        <v>34</v>
      </c>
      <c r="E170" s="4">
        <v>2</v>
      </c>
      <c r="F170" s="4" t="s">
        <v>568</v>
      </c>
      <c r="G170" s="2" t="s">
        <v>227</v>
      </c>
      <c r="H170" s="3">
        <v>33760</v>
      </c>
      <c r="I170" s="10">
        <f t="shared" si="18"/>
        <v>1992</v>
      </c>
      <c r="J170" s="17">
        <v>826</v>
      </c>
      <c r="K170" s="4">
        <v>45000000</v>
      </c>
      <c r="L170" s="4">
        <v>18511191</v>
      </c>
      <c r="M170" s="4">
        <v>83287363</v>
      </c>
      <c r="N170" s="4">
        <v>178100000</v>
      </c>
      <c r="O170" s="4">
        <v>717703671.84508705</v>
      </c>
      <c r="P170" s="15">
        <v>193275519</v>
      </c>
      <c r="Q170" s="4">
        <v>42915662.650602408</v>
      </c>
      <c r="R170" s="4">
        <v>45691612.056737587</v>
      </c>
      <c r="S170" s="4">
        <v>45691612.056737587</v>
      </c>
      <c r="T170" s="2">
        <f t="shared" si="25"/>
        <v>3.9577777777777778</v>
      </c>
      <c r="U170" s="35">
        <v>0</v>
      </c>
      <c r="V170" s="5">
        <v>0</v>
      </c>
      <c r="W170" s="4">
        <v>75</v>
      </c>
      <c r="X170" s="10">
        <v>60</v>
      </c>
      <c r="Y170" s="1">
        <f t="shared" si="19"/>
        <v>0</v>
      </c>
      <c r="Z170" s="1">
        <f t="shared" si="20"/>
        <v>1</v>
      </c>
      <c r="AA170" s="1">
        <f t="shared" si="21"/>
        <v>0</v>
      </c>
      <c r="AB170" s="1">
        <f t="shared" si="22"/>
        <v>0</v>
      </c>
      <c r="AC170" s="1">
        <f t="shared" si="23"/>
        <v>0</v>
      </c>
      <c r="AD170" s="1">
        <f t="shared" si="24"/>
        <v>0</v>
      </c>
    </row>
    <row r="171" spans="1:30" x14ac:dyDescent="0.2">
      <c r="A171" s="12">
        <v>43.02</v>
      </c>
      <c r="B171" s="12" t="s">
        <v>226</v>
      </c>
      <c r="C171" s="12" t="s">
        <v>24</v>
      </c>
      <c r="D171" s="12" t="s">
        <v>34</v>
      </c>
      <c r="E171" s="4">
        <v>3</v>
      </c>
      <c r="F171" s="4" t="s">
        <v>568</v>
      </c>
      <c r="G171" s="2" t="s">
        <v>228</v>
      </c>
      <c r="H171" s="3">
        <v>34549</v>
      </c>
      <c r="I171" s="10">
        <f t="shared" si="18"/>
        <v>1994</v>
      </c>
      <c r="J171" s="17">
        <v>789</v>
      </c>
      <c r="K171" s="4">
        <v>62000000</v>
      </c>
      <c r="L171" s="4">
        <v>20348017</v>
      </c>
      <c r="M171" s="4">
        <v>121832939</v>
      </c>
      <c r="N171" s="4">
        <v>207320283</v>
      </c>
      <c r="O171" s="4">
        <v>718255529.32052505</v>
      </c>
      <c r="P171" s="15">
        <v>185687759.5</v>
      </c>
      <c r="Q171" s="4">
        <v>49598153.827751197</v>
      </c>
      <c r="R171" s="4">
        <v>42915662.650602408</v>
      </c>
      <c r="S171" s="4">
        <v>44303637.353670001</v>
      </c>
      <c r="T171" s="2">
        <f t="shared" si="25"/>
        <v>3.3438755322580644</v>
      </c>
      <c r="U171" s="35">
        <v>1</v>
      </c>
      <c r="V171" s="5">
        <v>0</v>
      </c>
      <c r="W171" s="4">
        <v>82</v>
      </c>
      <c r="X171" s="10">
        <v>89</v>
      </c>
      <c r="Y171" s="1">
        <f t="shared" si="19"/>
        <v>0</v>
      </c>
      <c r="Z171" s="1">
        <f t="shared" si="20"/>
        <v>1</v>
      </c>
      <c r="AA171" s="1">
        <f t="shared" si="21"/>
        <v>0</v>
      </c>
      <c r="AB171" s="1">
        <f t="shared" si="22"/>
        <v>0</v>
      </c>
      <c r="AC171" s="1">
        <f t="shared" si="23"/>
        <v>0</v>
      </c>
      <c r="AD171" s="1">
        <f t="shared" si="24"/>
        <v>0</v>
      </c>
    </row>
    <row r="172" spans="1:30" x14ac:dyDescent="0.2">
      <c r="A172" s="12">
        <v>43.03</v>
      </c>
      <c r="B172" s="12" t="s">
        <v>226</v>
      </c>
      <c r="C172" s="12" t="s">
        <v>24</v>
      </c>
      <c r="D172" s="12" t="s">
        <v>34</v>
      </c>
      <c r="E172" s="4">
        <v>4</v>
      </c>
      <c r="F172" s="4" t="s">
        <v>568</v>
      </c>
      <c r="G172" s="2" t="s">
        <v>229</v>
      </c>
      <c r="H172" s="3">
        <v>37407</v>
      </c>
      <c r="I172" s="10">
        <f t="shared" si="18"/>
        <v>2002</v>
      </c>
      <c r="J172" s="17">
        <v>2858</v>
      </c>
      <c r="K172" s="4">
        <v>68000000</v>
      </c>
      <c r="L172" s="4">
        <v>31178526</v>
      </c>
      <c r="M172" s="4">
        <v>118471320</v>
      </c>
      <c r="N172" s="4">
        <v>193500000</v>
      </c>
      <c r="O172" s="4">
        <v>718807386.79596198</v>
      </c>
      <c r="P172" s="15">
        <v>192898600.66999999</v>
      </c>
      <c r="Q172" s="4">
        <v>33304647.160068847</v>
      </c>
      <c r="R172" s="4">
        <v>49598153.827751197</v>
      </c>
      <c r="S172" s="4">
        <v>46068476.178363733</v>
      </c>
      <c r="T172" s="2">
        <f t="shared" si="25"/>
        <v>2.8455882352941178</v>
      </c>
      <c r="U172" s="35">
        <v>0</v>
      </c>
      <c r="V172" s="5">
        <v>0</v>
      </c>
      <c r="W172" s="4">
        <v>59</v>
      </c>
      <c r="X172" s="10">
        <v>73</v>
      </c>
      <c r="Y172" s="1">
        <f t="shared" si="19"/>
        <v>0</v>
      </c>
      <c r="Z172" s="1">
        <f t="shared" si="20"/>
        <v>1</v>
      </c>
      <c r="AA172" s="1">
        <f t="shared" si="21"/>
        <v>0</v>
      </c>
      <c r="AB172" s="1">
        <f t="shared" si="22"/>
        <v>0</v>
      </c>
      <c r="AC172" s="1">
        <f t="shared" si="23"/>
        <v>0</v>
      </c>
      <c r="AD172" s="1">
        <f t="shared" si="24"/>
        <v>0</v>
      </c>
    </row>
    <row r="173" spans="1:30" x14ac:dyDescent="0.2">
      <c r="A173" s="12">
        <v>43.04</v>
      </c>
      <c r="B173" s="12" t="s">
        <v>226</v>
      </c>
      <c r="C173" s="12" t="s">
        <v>24</v>
      </c>
      <c r="D173" s="12" t="s">
        <v>34</v>
      </c>
      <c r="E173" s="4">
        <v>5</v>
      </c>
      <c r="F173" s="4" t="s">
        <v>568</v>
      </c>
      <c r="G173" s="2" t="s">
        <v>230</v>
      </c>
      <c r="H173" s="3">
        <v>41656</v>
      </c>
      <c r="I173" s="10">
        <f t="shared" si="18"/>
        <v>2014</v>
      </c>
      <c r="J173" s="17">
        <v>4249</v>
      </c>
      <c r="K173" s="4">
        <v>60000000</v>
      </c>
      <c r="L173" s="4">
        <v>15451981</v>
      </c>
      <c r="M173" s="4">
        <v>50577412</v>
      </c>
      <c r="N173" s="4">
        <v>131377412</v>
      </c>
      <c r="O173" s="4">
        <v>719359244.27139902</v>
      </c>
      <c r="P173" s="15">
        <v>193048950.5</v>
      </c>
      <c r="Q173" s="4">
        <v>16080466.585067319</v>
      </c>
      <c r="R173" s="4">
        <v>33304647.160068847</v>
      </c>
      <c r="S173" s="4">
        <v>42877518.923790008</v>
      </c>
      <c r="T173" s="2">
        <f t="shared" si="25"/>
        <v>2.1896235333333331</v>
      </c>
      <c r="U173" s="35">
        <v>0</v>
      </c>
      <c r="V173" s="5">
        <v>0</v>
      </c>
      <c r="W173" s="4">
        <v>56</v>
      </c>
      <c r="X173" s="10">
        <v>74</v>
      </c>
      <c r="Y173" s="1">
        <f t="shared" si="19"/>
        <v>0</v>
      </c>
      <c r="Z173" s="1">
        <f t="shared" si="20"/>
        <v>1</v>
      </c>
      <c r="AA173" s="1">
        <f t="shared" si="21"/>
        <v>0</v>
      </c>
      <c r="AB173" s="1">
        <f t="shared" si="22"/>
        <v>0</v>
      </c>
      <c r="AC173" s="1">
        <f t="shared" si="23"/>
        <v>0</v>
      </c>
      <c r="AD173" s="1">
        <f t="shared" si="24"/>
        <v>0</v>
      </c>
    </row>
    <row r="174" spans="1:30" x14ac:dyDescent="0.2">
      <c r="A174" s="12">
        <v>44.01</v>
      </c>
      <c r="B174" s="12" t="s">
        <v>231</v>
      </c>
      <c r="C174" s="12" t="s">
        <v>127</v>
      </c>
      <c r="D174" s="12" t="s">
        <v>34</v>
      </c>
      <c r="E174" s="4">
        <v>2</v>
      </c>
      <c r="F174" s="4" t="s">
        <v>566</v>
      </c>
      <c r="G174" s="2" t="s">
        <v>232</v>
      </c>
      <c r="H174" s="3">
        <v>33928</v>
      </c>
      <c r="I174" s="10">
        <f t="shared" si="18"/>
        <v>1992</v>
      </c>
      <c r="J174" s="17">
        <v>735</v>
      </c>
      <c r="K174" s="4">
        <v>20000000</v>
      </c>
      <c r="L174" s="4">
        <v>31126882</v>
      </c>
      <c r="M174" s="4">
        <v>170004045</v>
      </c>
      <c r="N174" s="4">
        <v>355413379</v>
      </c>
      <c r="O174" s="4">
        <v>720462959.22227502</v>
      </c>
      <c r="P174" s="15">
        <v>468427450</v>
      </c>
      <c r="Q174" s="4">
        <v>85641778.072289154</v>
      </c>
      <c r="R174" s="4">
        <v>110739349.88179667</v>
      </c>
      <c r="S174" s="4">
        <v>110739349.88179667</v>
      </c>
      <c r="T174" s="2">
        <f t="shared" si="25"/>
        <v>17.770668950000001</v>
      </c>
      <c r="U174" s="35">
        <v>1</v>
      </c>
      <c r="V174" s="5">
        <v>0</v>
      </c>
      <c r="W174" s="4">
        <v>24</v>
      </c>
      <c r="X174" s="10">
        <v>49</v>
      </c>
      <c r="Y174" s="1">
        <f t="shared" si="19"/>
        <v>0</v>
      </c>
      <c r="Z174" s="1">
        <f t="shared" si="20"/>
        <v>0</v>
      </c>
      <c r="AA174" s="1">
        <f t="shared" si="21"/>
        <v>0</v>
      </c>
      <c r="AB174" s="1">
        <f t="shared" si="22"/>
        <v>1</v>
      </c>
      <c r="AC174" s="1">
        <f t="shared" si="23"/>
        <v>0</v>
      </c>
      <c r="AD174" s="1">
        <f t="shared" si="24"/>
        <v>0</v>
      </c>
    </row>
    <row r="175" spans="1:30" x14ac:dyDescent="0.2">
      <c r="A175" s="12">
        <v>45.01</v>
      </c>
      <c r="B175" s="12" t="s">
        <v>233</v>
      </c>
      <c r="C175" s="12" t="s">
        <v>24</v>
      </c>
      <c r="D175" s="12" t="s">
        <v>25</v>
      </c>
      <c r="E175" s="4">
        <v>2</v>
      </c>
      <c r="F175" s="4" t="s">
        <v>565</v>
      </c>
      <c r="G175" s="2" t="s">
        <v>234</v>
      </c>
      <c r="H175" s="3">
        <v>36321</v>
      </c>
      <c r="I175" s="10">
        <f t="shared" si="18"/>
        <v>1999</v>
      </c>
      <c r="J175" s="17">
        <v>1624</v>
      </c>
      <c r="K175" s="4">
        <v>35000000</v>
      </c>
      <c r="L175" s="4">
        <v>54917604</v>
      </c>
      <c r="M175" s="4">
        <v>205957794</v>
      </c>
      <c r="N175" s="4">
        <v>310250345</v>
      </c>
      <c r="O175" s="4">
        <v>721566674.17314994</v>
      </c>
      <c r="P175" s="15">
        <v>67668030</v>
      </c>
      <c r="Q175" s="4">
        <v>61072902.55905512</v>
      </c>
      <c r="R175" s="4">
        <v>14742490.196078433</v>
      </c>
      <c r="S175" s="4">
        <v>14742490.196078433</v>
      </c>
      <c r="T175" s="2">
        <f t="shared" si="25"/>
        <v>8.8642955714285723</v>
      </c>
      <c r="U175" s="35">
        <v>1</v>
      </c>
      <c r="V175" s="5">
        <v>0</v>
      </c>
      <c r="W175" s="4">
        <v>70</v>
      </c>
      <c r="X175" s="10">
        <v>79</v>
      </c>
      <c r="Y175" s="1">
        <f t="shared" si="19"/>
        <v>0</v>
      </c>
      <c r="Z175" s="1">
        <f t="shared" si="20"/>
        <v>1</v>
      </c>
      <c r="AA175" s="1">
        <f t="shared" si="21"/>
        <v>0</v>
      </c>
      <c r="AB175" s="1">
        <f t="shared" si="22"/>
        <v>0</v>
      </c>
      <c r="AC175" s="1">
        <f t="shared" si="23"/>
        <v>0</v>
      </c>
      <c r="AD175" s="1">
        <f t="shared" si="24"/>
        <v>0</v>
      </c>
    </row>
    <row r="176" spans="1:30" x14ac:dyDescent="0.2">
      <c r="A176" s="12">
        <v>45.02</v>
      </c>
      <c r="B176" s="12" t="s">
        <v>233</v>
      </c>
      <c r="C176" s="12" t="s">
        <v>24</v>
      </c>
      <c r="D176" s="12" t="s">
        <v>25</v>
      </c>
      <c r="E176" s="4">
        <v>3</v>
      </c>
      <c r="F176" s="4" t="s">
        <v>565</v>
      </c>
      <c r="G176" s="2" t="s">
        <v>235</v>
      </c>
      <c r="H176" s="3">
        <v>37462</v>
      </c>
      <c r="I176" s="10">
        <f t="shared" si="18"/>
        <v>2002</v>
      </c>
      <c r="J176" s="17">
        <v>769</v>
      </c>
      <c r="K176" s="4">
        <v>63000000</v>
      </c>
      <c r="L176" s="4">
        <v>73071188</v>
      </c>
      <c r="M176" s="4">
        <v>213117789</v>
      </c>
      <c r="N176" s="4">
        <v>292738626</v>
      </c>
      <c r="O176" s="4">
        <v>722118531.64858794</v>
      </c>
      <c r="P176" s="15">
        <v>188959187.5</v>
      </c>
      <c r="Q176" s="4">
        <v>50385305.679862313</v>
      </c>
      <c r="R176" s="4">
        <v>61072902.55905512</v>
      </c>
      <c r="S176" s="4">
        <v>37907696.377566777</v>
      </c>
      <c r="T176" s="2">
        <f t="shared" si="25"/>
        <v>4.6466448571428574</v>
      </c>
      <c r="U176" s="35">
        <v>1</v>
      </c>
      <c r="V176" s="5">
        <v>0</v>
      </c>
      <c r="W176" s="4">
        <v>54</v>
      </c>
      <c r="X176" s="10">
        <v>71</v>
      </c>
      <c r="Y176" s="1">
        <f t="shared" si="19"/>
        <v>0</v>
      </c>
      <c r="Z176" s="1">
        <f t="shared" si="20"/>
        <v>1</v>
      </c>
      <c r="AA176" s="1">
        <f t="shared" si="21"/>
        <v>0</v>
      </c>
      <c r="AB176" s="1">
        <f t="shared" si="22"/>
        <v>0</v>
      </c>
      <c r="AC176" s="1">
        <f t="shared" si="23"/>
        <v>0</v>
      </c>
      <c r="AD176" s="1">
        <f t="shared" si="24"/>
        <v>0</v>
      </c>
    </row>
    <row r="177" spans="1:30" x14ac:dyDescent="0.2">
      <c r="A177" s="12">
        <v>46.01</v>
      </c>
      <c r="B177" s="12" t="s">
        <v>236</v>
      </c>
      <c r="C177" s="12" t="s">
        <v>13</v>
      </c>
      <c r="D177" s="12" t="s">
        <v>34</v>
      </c>
      <c r="E177" s="4">
        <v>2</v>
      </c>
      <c r="F177" s="4" t="s">
        <v>568</v>
      </c>
      <c r="G177" s="2" t="s">
        <v>237</v>
      </c>
      <c r="H177" s="3">
        <v>32696</v>
      </c>
      <c r="I177" s="10">
        <f t="shared" si="18"/>
        <v>1989</v>
      </c>
      <c r="J177" s="17">
        <v>1141</v>
      </c>
      <c r="L177" s="4">
        <v>20388800</v>
      </c>
      <c r="M177" s="4">
        <v>141872763</v>
      </c>
      <c r="N177" s="4">
        <v>221918777</v>
      </c>
      <c r="O177" s="4">
        <v>723222246.59946299</v>
      </c>
      <c r="P177" s="15">
        <v>114932279</v>
      </c>
      <c r="Q177" s="4">
        <v>55898936.2720403</v>
      </c>
      <c r="R177" s="4">
        <v>29394444.757033248</v>
      </c>
      <c r="S177" s="4">
        <v>29394444.757033248</v>
      </c>
      <c r="T177" s="2"/>
      <c r="U177" s="35">
        <v>1</v>
      </c>
      <c r="V177" s="5">
        <v>0</v>
      </c>
      <c r="W177" s="4">
        <v>83</v>
      </c>
      <c r="X177" s="10">
        <v>77</v>
      </c>
      <c r="Y177" s="1">
        <f t="shared" si="19"/>
        <v>1</v>
      </c>
      <c r="Z177" s="1">
        <f t="shared" si="20"/>
        <v>0</v>
      </c>
      <c r="AA177" s="1">
        <f t="shared" si="21"/>
        <v>0</v>
      </c>
      <c r="AB177" s="1">
        <f t="shared" si="22"/>
        <v>0</v>
      </c>
      <c r="AC177" s="1">
        <f t="shared" si="23"/>
        <v>0</v>
      </c>
      <c r="AD177" s="1">
        <f t="shared" si="24"/>
        <v>0</v>
      </c>
    </row>
    <row r="178" spans="1:30" x14ac:dyDescent="0.2">
      <c r="A178" s="12">
        <v>46.02</v>
      </c>
      <c r="B178" s="12" t="s">
        <v>236</v>
      </c>
      <c r="C178" s="12" t="s">
        <v>13</v>
      </c>
      <c r="D178" s="12" t="s">
        <v>34</v>
      </c>
      <c r="E178" s="4">
        <v>3</v>
      </c>
      <c r="F178" s="4" t="s">
        <v>568</v>
      </c>
      <c r="G178" s="2" t="s">
        <v>238</v>
      </c>
      <c r="H178" s="3">
        <v>33739</v>
      </c>
      <c r="I178" s="10">
        <f t="shared" si="18"/>
        <v>1992</v>
      </c>
      <c r="J178" s="17">
        <v>854</v>
      </c>
      <c r="K178" s="4">
        <v>35000000</v>
      </c>
      <c r="L178" s="4">
        <v>33243086</v>
      </c>
      <c r="M178" s="4">
        <v>139799547</v>
      </c>
      <c r="N178" s="4">
        <v>314768020</v>
      </c>
      <c r="O178" s="4">
        <v>723774104.07490003</v>
      </c>
      <c r="P178" s="15">
        <v>168425528</v>
      </c>
      <c r="Q178" s="4">
        <v>75847715.6626506</v>
      </c>
      <c r="R178" s="4">
        <v>55898936.2720403</v>
      </c>
      <c r="S178" s="4">
        <v>42646690.514536776</v>
      </c>
      <c r="T178" s="2">
        <f t="shared" ref="T178:T190" si="26">N178/K178</f>
        <v>8.9933720000000008</v>
      </c>
      <c r="U178" s="35">
        <v>1</v>
      </c>
      <c r="V178" s="5">
        <v>0</v>
      </c>
      <c r="W178" s="4">
        <v>56</v>
      </c>
      <c r="X178" s="10">
        <v>85</v>
      </c>
      <c r="Y178" s="1">
        <f t="shared" si="19"/>
        <v>1</v>
      </c>
      <c r="Z178" s="1">
        <f t="shared" si="20"/>
        <v>0</v>
      </c>
      <c r="AA178" s="1">
        <f t="shared" si="21"/>
        <v>0</v>
      </c>
      <c r="AB178" s="1">
        <f t="shared" si="22"/>
        <v>0</v>
      </c>
      <c r="AC178" s="1">
        <f t="shared" si="23"/>
        <v>0</v>
      </c>
      <c r="AD178" s="1">
        <f t="shared" si="24"/>
        <v>0</v>
      </c>
    </row>
    <row r="179" spans="1:30" x14ac:dyDescent="0.2">
      <c r="A179" s="12">
        <v>46.03</v>
      </c>
      <c r="B179" s="12" t="s">
        <v>236</v>
      </c>
      <c r="C179" s="12" t="s">
        <v>13</v>
      </c>
      <c r="D179" s="12" t="s">
        <v>34</v>
      </c>
      <c r="E179" s="4">
        <v>4</v>
      </c>
      <c r="F179" s="4" t="s">
        <v>568</v>
      </c>
      <c r="G179" s="2" t="s">
        <v>239</v>
      </c>
      <c r="H179" s="3">
        <v>35986</v>
      </c>
      <c r="I179" s="10">
        <f t="shared" si="18"/>
        <v>1998</v>
      </c>
      <c r="J179" s="17">
        <v>1043</v>
      </c>
      <c r="K179" s="4">
        <v>140000000</v>
      </c>
      <c r="L179" s="4">
        <v>34048124</v>
      </c>
      <c r="M179" s="4">
        <v>129734803</v>
      </c>
      <c r="N179" s="4">
        <v>284690200</v>
      </c>
      <c r="O179" s="4">
        <v>724325961.55033803</v>
      </c>
      <c r="P179" s="15">
        <v>217206358.66999999</v>
      </c>
      <c r="Q179" s="4">
        <v>60701535.181236669</v>
      </c>
      <c r="R179" s="4">
        <v>75847715.6626506</v>
      </c>
      <c r="S179" s="4">
        <v>53713698.897241384</v>
      </c>
      <c r="T179" s="2">
        <f t="shared" si="26"/>
        <v>2.0335014285714288</v>
      </c>
      <c r="U179" s="35">
        <v>1</v>
      </c>
      <c r="V179" s="5">
        <v>0</v>
      </c>
      <c r="W179" s="4">
        <v>52</v>
      </c>
      <c r="X179" s="10">
        <v>77</v>
      </c>
      <c r="Y179" s="1">
        <f t="shared" si="19"/>
        <v>1</v>
      </c>
      <c r="Z179" s="1">
        <f t="shared" si="20"/>
        <v>0</v>
      </c>
      <c r="AA179" s="1">
        <f t="shared" si="21"/>
        <v>0</v>
      </c>
      <c r="AB179" s="1">
        <f t="shared" si="22"/>
        <v>0</v>
      </c>
      <c r="AC179" s="1">
        <f t="shared" si="23"/>
        <v>0</v>
      </c>
      <c r="AD179" s="1">
        <f t="shared" si="24"/>
        <v>0</v>
      </c>
    </row>
    <row r="180" spans="1:30" x14ac:dyDescent="0.2">
      <c r="A180" s="12">
        <v>47.01</v>
      </c>
      <c r="B180" s="12" t="s">
        <v>240</v>
      </c>
      <c r="C180" s="12" t="s">
        <v>241</v>
      </c>
      <c r="D180" s="12" t="s">
        <v>34</v>
      </c>
      <c r="E180" s="4">
        <v>2</v>
      </c>
      <c r="F180" s="4" t="s">
        <v>568</v>
      </c>
      <c r="G180" s="2" t="s">
        <v>242</v>
      </c>
      <c r="H180" s="3">
        <v>37076</v>
      </c>
      <c r="I180" s="10">
        <f t="shared" si="18"/>
        <v>2001</v>
      </c>
      <c r="J180" s="17">
        <v>2247</v>
      </c>
      <c r="K180" s="4">
        <v>45000000</v>
      </c>
      <c r="L180" s="4">
        <v>20503356</v>
      </c>
      <c r="M180" s="4">
        <v>71277420</v>
      </c>
      <c r="N180" s="4">
        <v>141189101</v>
      </c>
      <c r="O180" s="4">
        <v>725429676.50121295</v>
      </c>
      <c r="P180" s="15">
        <v>277200000</v>
      </c>
      <c r="Q180" s="4">
        <v>24945070.848056536</v>
      </c>
      <c r="R180" s="4">
        <v>51428571.428571433</v>
      </c>
      <c r="S180" s="4">
        <v>51428571.428571433</v>
      </c>
      <c r="T180" s="2">
        <f t="shared" si="26"/>
        <v>3.1375355777777778</v>
      </c>
      <c r="U180" s="35">
        <v>1</v>
      </c>
      <c r="V180" s="5">
        <v>0</v>
      </c>
      <c r="W180" s="4">
        <v>15</v>
      </c>
      <c r="X180" s="10">
        <v>61</v>
      </c>
      <c r="Y180" s="1">
        <f t="shared" si="19"/>
        <v>0</v>
      </c>
      <c r="Z180" s="1">
        <f t="shared" si="20"/>
        <v>0</v>
      </c>
      <c r="AA180" s="1">
        <f t="shared" si="21"/>
        <v>0</v>
      </c>
      <c r="AB180" s="1">
        <f t="shared" si="22"/>
        <v>0</v>
      </c>
      <c r="AC180" s="1">
        <f t="shared" si="23"/>
        <v>1</v>
      </c>
      <c r="AD180" s="1">
        <f t="shared" si="24"/>
        <v>0</v>
      </c>
    </row>
    <row r="181" spans="1:30" x14ac:dyDescent="0.2">
      <c r="A181" s="12">
        <v>47.02</v>
      </c>
      <c r="B181" s="12" t="s">
        <v>240</v>
      </c>
      <c r="C181" s="12" t="s">
        <v>241</v>
      </c>
      <c r="D181" s="12" t="s">
        <v>34</v>
      </c>
      <c r="E181" s="4">
        <v>3</v>
      </c>
      <c r="F181" s="4" t="s">
        <v>568</v>
      </c>
      <c r="G181" s="2" t="s">
        <v>243</v>
      </c>
      <c r="H181" s="3">
        <v>37918</v>
      </c>
      <c r="I181" s="10">
        <f t="shared" si="18"/>
        <v>2003</v>
      </c>
      <c r="J181" s="17">
        <v>362</v>
      </c>
      <c r="K181" s="4">
        <v>45000000</v>
      </c>
      <c r="L181" s="4">
        <v>48113770</v>
      </c>
      <c r="M181" s="4">
        <v>110000082</v>
      </c>
      <c r="N181" s="4">
        <v>155200000</v>
      </c>
      <c r="O181" s="4">
        <v>725981533.97665</v>
      </c>
      <c r="P181" s="15">
        <v>209194550.5</v>
      </c>
      <c r="Q181" s="4">
        <v>25737976.782752901</v>
      </c>
      <c r="R181" s="4">
        <v>24945070.848056536</v>
      </c>
      <c r="S181" s="4">
        <v>38186821.138313986</v>
      </c>
      <c r="T181" s="2">
        <f t="shared" si="26"/>
        <v>3.4488888888888889</v>
      </c>
      <c r="U181" s="35">
        <v>0</v>
      </c>
      <c r="V181" s="5">
        <v>0</v>
      </c>
      <c r="W181" s="4">
        <v>36</v>
      </c>
      <c r="X181" s="10">
        <v>43</v>
      </c>
      <c r="Y181" s="1">
        <f t="shared" si="19"/>
        <v>0</v>
      </c>
      <c r="Z181" s="1">
        <f t="shared" si="20"/>
        <v>0</v>
      </c>
      <c r="AA181" s="1">
        <f t="shared" si="21"/>
        <v>0</v>
      </c>
      <c r="AB181" s="1">
        <f t="shared" si="22"/>
        <v>0</v>
      </c>
      <c r="AC181" s="1">
        <f t="shared" si="23"/>
        <v>1</v>
      </c>
      <c r="AD181" s="1">
        <f t="shared" si="24"/>
        <v>0</v>
      </c>
    </row>
    <row r="182" spans="1:30" x14ac:dyDescent="0.2">
      <c r="A182" s="12">
        <v>47.03</v>
      </c>
      <c r="B182" s="12" t="s">
        <v>240</v>
      </c>
      <c r="C182" s="12" t="s">
        <v>241</v>
      </c>
      <c r="D182" s="12" t="s">
        <v>34</v>
      </c>
      <c r="E182" s="4">
        <v>4</v>
      </c>
      <c r="F182" s="4" t="s">
        <v>568</v>
      </c>
      <c r="G182" s="2" t="s">
        <v>244</v>
      </c>
      <c r="H182" s="3">
        <v>38821</v>
      </c>
      <c r="I182" s="10">
        <f t="shared" si="18"/>
        <v>2006</v>
      </c>
      <c r="J182" s="17">
        <v>842</v>
      </c>
      <c r="K182" s="4">
        <v>40000000</v>
      </c>
      <c r="L182" s="4">
        <v>40222875</v>
      </c>
      <c r="M182" s="4">
        <v>90710620</v>
      </c>
      <c r="N182" s="4">
        <v>178710620</v>
      </c>
      <c r="O182" s="4">
        <v>726533391.452088</v>
      </c>
      <c r="P182" s="15">
        <v>191196367</v>
      </c>
      <c r="Q182" s="4">
        <v>27284064.122137405</v>
      </c>
      <c r="R182" s="4">
        <v>25737976.782752901</v>
      </c>
      <c r="S182" s="4">
        <v>34037206.353126958</v>
      </c>
      <c r="T182" s="2">
        <f t="shared" si="26"/>
        <v>4.4677654999999996</v>
      </c>
      <c r="U182" s="35">
        <v>0</v>
      </c>
      <c r="V182" s="5">
        <v>0</v>
      </c>
      <c r="W182" s="4">
        <v>37</v>
      </c>
      <c r="X182" s="10">
        <v>52</v>
      </c>
      <c r="Y182" s="1">
        <f t="shared" si="19"/>
        <v>0</v>
      </c>
      <c r="Z182" s="1">
        <f t="shared" si="20"/>
        <v>0</v>
      </c>
      <c r="AA182" s="1">
        <f t="shared" si="21"/>
        <v>0</v>
      </c>
      <c r="AB182" s="1">
        <f t="shared" si="22"/>
        <v>0</v>
      </c>
      <c r="AC182" s="1">
        <f t="shared" si="23"/>
        <v>1</v>
      </c>
      <c r="AD182" s="1">
        <f t="shared" si="24"/>
        <v>0</v>
      </c>
    </row>
    <row r="183" spans="1:30" x14ac:dyDescent="0.2">
      <c r="A183" s="12">
        <v>47.04</v>
      </c>
      <c r="B183" s="12" t="s">
        <v>240</v>
      </c>
      <c r="C183" s="12" t="s">
        <v>241</v>
      </c>
      <c r="D183" s="12" t="s">
        <v>34</v>
      </c>
      <c r="E183" s="4">
        <v>5</v>
      </c>
      <c r="F183" s="4" t="s">
        <v>568</v>
      </c>
      <c r="G183" s="2" t="s">
        <v>245</v>
      </c>
      <c r="H183" s="3">
        <v>41376</v>
      </c>
      <c r="I183" s="10">
        <f t="shared" si="18"/>
        <v>2013</v>
      </c>
      <c r="J183" s="17">
        <v>903</v>
      </c>
      <c r="K183" s="4">
        <v>20000000</v>
      </c>
      <c r="L183" s="4">
        <v>14157367</v>
      </c>
      <c r="M183" s="4">
        <v>32015787</v>
      </c>
      <c r="N183" s="4">
        <v>78613981</v>
      </c>
      <c r="O183" s="4">
        <v>727085248.92752504</v>
      </c>
      <c r="P183" s="15">
        <v>188074930.25</v>
      </c>
      <c r="Q183" s="4">
        <v>9669616.3591635898</v>
      </c>
      <c r="R183" s="4">
        <v>27284064.122137405</v>
      </c>
      <c r="S183" s="4">
        <v>32348920.795379572</v>
      </c>
      <c r="T183" s="2">
        <f t="shared" si="26"/>
        <v>3.9306990499999999</v>
      </c>
      <c r="U183" s="35">
        <v>0</v>
      </c>
      <c r="V183" s="28">
        <v>0</v>
      </c>
      <c r="W183" s="4">
        <v>4</v>
      </c>
      <c r="X183" s="10">
        <v>54</v>
      </c>
      <c r="Y183" s="1">
        <f t="shared" si="19"/>
        <v>0</v>
      </c>
      <c r="Z183" s="1">
        <f t="shared" si="20"/>
        <v>0</v>
      </c>
      <c r="AA183" s="1">
        <f t="shared" si="21"/>
        <v>0</v>
      </c>
      <c r="AB183" s="1">
        <f t="shared" si="22"/>
        <v>0</v>
      </c>
      <c r="AC183" s="1">
        <f t="shared" si="23"/>
        <v>1</v>
      </c>
      <c r="AD183" s="1">
        <f t="shared" si="24"/>
        <v>0</v>
      </c>
    </row>
    <row r="184" spans="1:30" x14ac:dyDescent="0.2">
      <c r="A184" s="12">
        <v>48.01</v>
      </c>
      <c r="B184" s="12" t="s">
        <v>246</v>
      </c>
      <c r="C184" s="12" t="s">
        <v>13</v>
      </c>
      <c r="D184" s="12" t="s">
        <v>34</v>
      </c>
      <c r="E184" s="4">
        <v>2</v>
      </c>
      <c r="F184" s="4" t="s">
        <v>565</v>
      </c>
      <c r="G184" s="2" t="s">
        <v>247</v>
      </c>
      <c r="H184" s="3">
        <v>37015</v>
      </c>
      <c r="I184" s="10">
        <f t="shared" si="18"/>
        <v>2001</v>
      </c>
      <c r="J184" s="17">
        <v>2555</v>
      </c>
      <c r="K184" s="4">
        <v>98000000</v>
      </c>
      <c r="L184" s="4">
        <v>68139035</v>
      </c>
      <c r="M184" s="4">
        <v>202007640</v>
      </c>
      <c r="N184" s="4">
        <v>435040395</v>
      </c>
      <c r="O184" s="4">
        <v>728188963.87839997</v>
      </c>
      <c r="P184" s="15">
        <v>416247825</v>
      </c>
      <c r="Q184" s="4">
        <v>76862260.600706711</v>
      </c>
      <c r="R184" s="4">
        <v>81938548.228346452</v>
      </c>
      <c r="S184" s="4">
        <v>81938548.228346452</v>
      </c>
      <c r="T184" s="2">
        <f t="shared" si="26"/>
        <v>4.4391877040816325</v>
      </c>
      <c r="U184" s="35">
        <v>1</v>
      </c>
      <c r="V184" s="5">
        <v>0</v>
      </c>
      <c r="W184" s="4">
        <v>47</v>
      </c>
      <c r="X184" s="10">
        <v>51</v>
      </c>
      <c r="Y184" s="1">
        <f t="shared" si="19"/>
        <v>1</v>
      </c>
      <c r="Z184" s="1">
        <f t="shared" si="20"/>
        <v>0</v>
      </c>
      <c r="AA184" s="1">
        <f t="shared" si="21"/>
        <v>0</v>
      </c>
      <c r="AB184" s="1">
        <f t="shared" si="22"/>
        <v>0</v>
      </c>
      <c r="AC184" s="1">
        <f t="shared" si="23"/>
        <v>0</v>
      </c>
      <c r="AD184" s="1">
        <f t="shared" si="24"/>
        <v>0</v>
      </c>
    </row>
    <row r="185" spans="1:30" x14ac:dyDescent="0.2">
      <c r="A185" s="12">
        <v>48.02</v>
      </c>
      <c r="B185" s="12" t="s">
        <v>246</v>
      </c>
      <c r="C185" s="12" t="s">
        <v>13</v>
      </c>
      <c r="D185" s="12" t="s">
        <v>34</v>
      </c>
      <c r="E185" s="4">
        <v>3</v>
      </c>
      <c r="F185" s="4" t="s">
        <v>565</v>
      </c>
      <c r="G185" s="2" t="s">
        <v>248</v>
      </c>
      <c r="H185" s="3">
        <v>39661</v>
      </c>
      <c r="I185" s="10">
        <f t="shared" si="18"/>
        <v>2008</v>
      </c>
      <c r="J185" s="17">
        <v>728</v>
      </c>
      <c r="K185" s="4">
        <v>175000000</v>
      </c>
      <c r="L185" s="4">
        <v>40457770</v>
      </c>
      <c r="M185" s="4">
        <v>102277510</v>
      </c>
      <c r="N185" s="4">
        <v>405545959</v>
      </c>
      <c r="O185" s="4">
        <v>728740821.35383797</v>
      </c>
      <c r="P185" s="15">
        <v>425644110</v>
      </c>
      <c r="Q185" s="4">
        <v>56482724.094707526</v>
      </c>
      <c r="R185" s="4">
        <v>76862260.600706711</v>
      </c>
      <c r="S185" s="4">
        <v>79400404.414526582</v>
      </c>
      <c r="T185" s="2">
        <f t="shared" si="26"/>
        <v>2.3174054800000001</v>
      </c>
      <c r="U185" s="35">
        <v>1</v>
      </c>
      <c r="V185" s="5">
        <v>0</v>
      </c>
      <c r="W185" s="4">
        <v>12</v>
      </c>
      <c r="X185" s="10">
        <v>75</v>
      </c>
      <c r="Y185" s="1">
        <f t="shared" si="19"/>
        <v>1</v>
      </c>
      <c r="Z185" s="1">
        <f t="shared" si="20"/>
        <v>0</v>
      </c>
      <c r="AA185" s="1">
        <f t="shared" si="21"/>
        <v>0</v>
      </c>
      <c r="AB185" s="1">
        <f t="shared" si="22"/>
        <v>0</v>
      </c>
      <c r="AC185" s="1">
        <f t="shared" si="23"/>
        <v>0</v>
      </c>
      <c r="AD185" s="1">
        <f t="shared" si="24"/>
        <v>0</v>
      </c>
    </row>
    <row r="186" spans="1:30" x14ac:dyDescent="0.2">
      <c r="A186" s="12">
        <v>49.01</v>
      </c>
      <c r="B186" s="12" t="s">
        <v>249</v>
      </c>
      <c r="C186" s="12" t="s">
        <v>193</v>
      </c>
      <c r="D186" s="12" t="s">
        <v>34</v>
      </c>
      <c r="E186" s="4">
        <v>2</v>
      </c>
      <c r="F186" s="4" t="s">
        <v>567</v>
      </c>
      <c r="G186" s="2" t="s">
        <v>250</v>
      </c>
      <c r="H186" s="3">
        <v>40718</v>
      </c>
      <c r="I186" s="10">
        <f t="shared" si="18"/>
        <v>2011</v>
      </c>
      <c r="J186" s="17">
        <v>2646</v>
      </c>
      <c r="K186" s="4">
        <v>200000000</v>
      </c>
      <c r="L186" s="4">
        <v>66135507</v>
      </c>
      <c r="M186" s="4">
        <v>191450875</v>
      </c>
      <c r="N186" s="4">
        <v>560155383</v>
      </c>
      <c r="O186" s="4">
        <v>729844536.30471301</v>
      </c>
      <c r="P186" s="15">
        <v>461651246</v>
      </c>
      <c r="Q186" s="4">
        <v>70637501.008827239</v>
      </c>
      <c r="R186" s="4">
        <v>70481106.259541988</v>
      </c>
      <c r="S186" s="4">
        <v>70481106.259541988</v>
      </c>
      <c r="T186" s="2">
        <f t="shared" si="26"/>
        <v>2.8007769150000001</v>
      </c>
      <c r="U186" s="35">
        <v>1</v>
      </c>
      <c r="V186" s="5">
        <v>0</v>
      </c>
      <c r="W186" s="4">
        <v>39</v>
      </c>
      <c r="X186" s="10">
        <v>63</v>
      </c>
      <c r="Y186" s="1">
        <f t="shared" si="19"/>
        <v>0</v>
      </c>
      <c r="Z186" s="1">
        <f t="shared" si="20"/>
        <v>0</v>
      </c>
      <c r="AA186" s="1">
        <f t="shared" si="21"/>
        <v>1</v>
      </c>
      <c r="AB186" s="1">
        <f t="shared" si="22"/>
        <v>0</v>
      </c>
      <c r="AC186" s="1">
        <f t="shared" si="23"/>
        <v>0</v>
      </c>
      <c r="AD186" s="1">
        <f t="shared" si="24"/>
        <v>0</v>
      </c>
    </row>
    <row r="187" spans="1:30" x14ac:dyDescent="0.2">
      <c r="A187" s="12">
        <v>50.01</v>
      </c>
      <c r="B187" s="12" t="s">
        <v>251</v>
      </c>
      <c r="C187" s="12" t="s">
        <v>13</v>
      </c>
      <c r="D187" s="12" t="s">
        <v>34</v>
      </c>
      <c r="E187" s="4">
        <v>2</v>
      </c>
      <c r="F187" s="4" t="s">
        <v>565</v>
      </c>
      <c r="G187" s="2" t="s">
        <v>252</v>
      </c>
      <c r="H187" s="3">
        <v>38331</v>
      </c>
      <c r="I187" s="10">
        <f t="shared" si="18"/>
        <v>2004</v>
      </c>
      <c r="J187" s="17">
        <v>1841</v>
      </c>
      <c r="K187" s="4">
        <v>110000000</v>
      </c>
      <c r="L187" s="4">
        <v>39153380</v>
      </c>
      <c r="M187" s="4">
        <v>125531634</v>
      </c>
      <c r="N187" s="4">
        <v>362989076</v>
      </c>
      <c r="O187" s="4">
        <v>730948251.25558805</v>
      </c>
      <c r="P187" s="15">
        <v>450728529</v>
      </c>
      <c r="Q187" s="4">
        <v>58452347.181964576</v>
      </c>
      <c r="R187" s="4">
        <v>79634015.724381626</v>
      </c>
      <c r="S187" s="4">
        <v>79634015.724381626</v>
      </c>
      <c r="T187" s="2">
        <f t="shared" si="26"/>
        <v>3.2999006909090909</v>
      </c>
      <c r="U187" s="35">
        <v>1</v>
      </c>
      <c r="V187" s="5">
        <v>0</v>
      </c>
      <c r="W187" s="4">
        <v>56</v>
      </c>
      <c r="X187" s="10">
        <v>80</v>
      </c>
      <c r="Y187" s="1">
        <f t="shared" si="19"/>
        <v>1</v>
      </c>
      <c r="Z187" s="1">
        <f t="shared" si="20"/>
        <v>0</v>
      </c>
      <c r="AA187" s="1">
        <f t="shared" si="21"/>
        <v>0</v>
      </c>
      <c r="AB187" s="1">
        <f t="shared" si="22"/>
        <v>0</v>
      </c>
      <c r="AC187" s="1">
        <f t="shared" si="23"/>
        <v>0</v>
      </c>
      <c r="AD187" s="1">
        <f t="shared" si="24"/>
        <v>0</v>
      </c>
    </row>
    <row r="188" spans="1:30" x14ac:dyDescent="0.2">
      <c r="A188" s="12">
        <v>50.02</v>
      </c>
      <c r="B188" s="12" t="s">
        <v>251</v>
      </c>
      <c r="C188" s="12" t="s">
        <v>13</v>
      </c>
      <c r="D188" s="12" t="s">
        <v>34</v>
      </c>
      <c r="E188" s="4">
        <v>3</v>
      </c>
      <c r="F188" s="4" t="s">
        <v>565</v>
      </c>
      <c r="G188" s="2" t="s">
        <v>253</v>
      </c>
      <c r="H188" s="3">
        <v>39241</v>
      </c>
      <c r="I188" s="10">
        <f t="shared" si="18"/>
        <v>2007</v>
      </c>
      <c r="J188" s="17">
        <v>1099</v>
      </c>
      <c r="K188" s="4">
        <v>85000000</v>
      </c>
      <c r="L188" s="4">
        <v>36133403</v>
      </c>
      <c r="M188" s="4">
        <v>117144465</v>
      </c>
      <c r="N188" s="4">
        <v>311744465</v>
      </c>
      <c r="O188" s="4">
        <v>731500108.73102498</v>
      </c>
      <c r="P188" s="15">
        <v>406858802.5</v>
      </c>
      <c r="Q188" s="4">
        <v>45311695.494186044</v>
      </c>
      <c r="R188" s="4">
        <v>58452347.181964576</v>
      </c>
      <c r="S188" s="4">
        <v>69043181.453173101</v>
      </c>
      <c r="T188" s="2">
        <f t="shared" si="26"/>
        <v>3.6675819411764707</v>
      </c>
      <c r="U188" s="35">
        <v>1</v>
      </c>
      <c r="V188" s="5">
        <v>0</v>
      </c>
      <c r="W188" s="4">
        <v>70</v>
      </c>
      <c r="X188" s="10">
        <v>80</v>
      </c>
      <c r="Y188" s="1">
        <f t="shared" si="19"/>
        <v>1</v>
      </c>
      <c r="Z188" s="1">
        <f t="shared" si="20"/>
        <v>0</v>
      </c>
      <c r="AA188" s="1">
        <f t="shared" si="21"/>
        <v>0</v>
      </c>
      <c r="AB188" s="1">
        <f t="shared" si="22"/>
        <v>0</v>
      </c>
      <c r="AC188" s="1">
        <f t="shared" si="23"/>
        <v>0</v>
      </c>
      <c r="AD188" s="1">
        <f t="shared" si="24"/>
        <v>0</v>
      </c>
    </row>
    <row r="189" spans="1:30" x14ac:dyDescent="0.2">
      <c r="A189" s="12">
        <v>51.01</v>
      </c>
      <c r="B189" s="12" t="s">
        <v>254</v>
      </c>
      <c r="C189" s="12" t="s">
        <v>127</v>
      </c>
      <c r="D189" s="12" t="s">
        <v>34</v>
      </c>
      <c r="E189" s="4">
        <v>2</v>
      </c>
      <c r="F189" s="4" t="s">
        <v>568</v>
      </c>
      <c r="G189" s="2" t="s">
        <v>255</v>
      </c>
      <c r="H189" s="3">
        <v>31917</v>
      </c>
      <c r="I189" s="10">
        <f t="shared" si="18"/>
        <v>1987</v>
      </c>
      <c r="J189" s="17">
        <v>910</v>
      </c>
      <c r="K189" s="4">
        <v>20000000</v>
      </c>
      <c r="L189" s="4">
        <v>26348555</v>
      </c>
      <c r="M189" s="4">
        <v>152932902</v>
      </c>
      <c r="N189" s="4">
        <v>275932902</v>
      </c>
      <c r="O189" s="4">
        <v>732603823.68190002</v>
      </c>
      <c r="P189" s="15">
        <v>311449244</v>
      </c>
      <c r="Q189" s="4">
        <v>70571074.680306897</v>
      </c>
      <c r="R189" s="4">
        <v>92693227.380952388</v>
      </c>
      <c r="S189" s="4">
        <v>92693227.380952388</v>
      </c>
      <c r="T189" s="2">
        <f t="shared" si="26"/>
        <v>13.796645099999999</v>
      </c>
      <c r="U189" s="35">
        <v>1</v>
      </c>
      <c r="V189" s="28">
        <v>0</v>
      </c>
      <c r="W189" s="4">
        <v>46</v>
      </c>
      <c r="X189" s="10">
        <v>60</v>
      </c>
      <c r="Y189" s="1">
        <f t="shared" si="19"/>
        <v>0</v>
      </c>
      <c r="Z189" s="1">
        <f t="shared" si="20"/>
        <v>0</v>
      </c>
      <c r="AA189" s="1">
        <f t="shared" si="21"/>
        <v>0</v>
      </c>
      <c r="AB189" s="1">
        <f t="shared" si="22"/>
        <v>1</v>
      </c>
      <c r="AC189" s="1">
        <f t="shared" si="23"/>
        <v>0</v>
      </c>
      <c r="AD189" s="1">
        <f t="shared" si="24"/>
        <v>0</v>
      </c>
    </row>
    <row r="190" spans="1:30" x14ac:dyDescent="0.2">
      <c r="A190" s="12">
        <v>51.02</v>
      </c>
      <c r="B190" s="12" t="s">
        <v>254</v>
      </c>
      <c r="C190" s="12" t="s">
        <v>127</v>
      </c>
      <c r="D190" s="12" t="s">
        <v>34</v>
      </c>
      <c r="E190" s="4">
        <v>3</v>
      </c>
      <c r="F190" s="4" t="s">
        <v>568</v>
      </c>
      <c r="G190" s="2" t="s">
        <v>256</v>
      </c>
      <c r="H190" s="3">
        <v>34479</v>
      </c>
      <c r="I190" s="10">
        <f t="shared" si="18"/>
        <v>1994</v>
      </c>
      <c r="J190" s="17">
        <v>896</v>
      </c>
      <c r="K190" s="4">
        <v>50000000</v>
      </c>
      <c r="L190" s="4">
        <v>15276224</v>
      </c>
      <c r="M190" s="4">
        <v>42586861</v>
      </c>
      <c r="N190" s="4">
        <v>119180938</v>
      </c>
      <c r="O190" s="4">
        <v>733155681.15733802</v>
      </c>
      <c r="P190" s="15">
        <v>293691073</v>
      </c>
      <c r="Q190" s="4">
        <v>28512186.124401916</v>
      </c>
      <c r="R190" s="4">
        <v>70571074.680306897</v>
      </c>
      <c r="S190" s="4">
        <v>81632151.030629635</v>
      </c>
      <c r="T190" s="2">
        <f t="shared" si="26"/>
        <v>2.3836187600000001</v>
      </c>
      <c r="U190" s="35">
        <v>1</v>
      </c>
      <c r="V190" s="5">
        <v>0</v>
      </c>
      <c r="W190" s="4">
        <v>10</v>
      </c>
      <c r="X190" s="10">
        <v>81</v>
      </c>
      <c r="Y190" s="1">
        <f t="shared" si="19"/>
        <v>0</v>
      </c>
      <c r="Z190" s="1">
        <f t="shared" si="20"/>
        <v>0</v>
      </c>
      <c r="AA190" s="1">
        <f t="shared" si="21"/>
        <v>0</v>
      </c>
      <c r="AB190" s="1">
        <f t="shared" si="22"/>
        <v>1</v>
      </c>
      <c r="AC190" s="1">
        <f t="shared" si="23"/>
        <v>0</v>
      </c>
      <c r="AD190" s="1">
        <f t="shared" si="24"/>
        <v>0</v>
      </c>
    </row>
    <row r="191" spans="1:30" x14ac:dyDescent="0.2">
      <c r="A191" s="12">
        <v>52.01</v>
      </c>
      <c r="B191" s="12" t="s">
        <v>257</v>
      </c>
      <c r="C191" s="12" t="s">
        <v>24</v>
      </c>
      <c r="D191" s="12" t="s">
        <v>34</v>
      </c>
      <c r="E191" s="4">
        <v>2</v>
      </c>
      <c r="F191" s="4" t="s">
        <v>566</v>
      </c>
      <c r="G191" s="2" t="s">
        <v>258</v>
      </c>
      <c r="H191" s="3">
        <v>31583</v>
      </c>
      <c r="I191" s="10">
        <f t="shared" si="18"/>
        <v>1986</v>
      </c>
      <c r="J191" s="17">
        <v>2562</v>
      </c>
      <c r="L191" s="4">
        <v>12652336</v>
      </c>
      <c r="M191" s="4">
        <v>110722495</v>
      </c>
      <c r="N191" s="4">
        <v>110722495</v>
      </c>
      <c r="O191" s="4">
        <v>734259396.10821295</v>
      </c>
      <c r="P191" s="15">
        <v>90815558</v>
      </c>
      <c r="Q191" s="4">
        <v>29844338.274932615</v>
      </c>
      <c r="R191" s="4">
        <v>27028439.880952381</v>
      </c>
      <c r="S191" s="4">
        <v>27028439.880952381</v>
      </c>
      <c r="T191" s="2"/>
      <c r="U191" s="35">
        <v>1</v>
      </c>
      <c r="V191" s="5">
        <v>0</v>
      </c>
      <c r="W191" s="4">
        <v>43</v>
      </c>
      <c r="X191" s="10">
        <v>58</v>
      </c>
      <c r="Y191" s="1">
        <f t="shared" si="19"/>
        <v>0</v>
      </c>
      <c r="Z191" s="1">
        <f t="shared" si="20"/>
        <v>1</v>
      </c>
      <c r="AA191" s="1">
        <f t="shared" si="21"/>
        <v>0</v>
      </c>
      <c r="AB191" s="1">
        <f t="shared" si="22"/>
        <v>0</v>
      </c>
      <c r="AC191" s="1">
        <f t="shared" si="23"/>
        <v>0</v>
      </c>
      <c r="AD191" s="1">
        <f t="shared" si="24"/>
        <v>0</v>
      </c>
    </row>
    <row r="192" spans="1:30" x14ac:dyDescent="0.2">
      <c r="A192" s="12">
        <v>52.02</v>
      </c>
      <c r="B192" s="12" t="s">
        <v>257</v>
      </c>
      <c r="C192" s="12" t="s">
        <v>24</v>
      </c>
      <c r="D192" s="12" t="s">
        <v>34</v>
      </c>
      <c r="E192" s="4">
        <v>3</v>
      </c>
      <c r="F192" s="4" t="s">
        <v>566</v>
      </c>
      <c r="G192" s="2" t="s">
        <v>259</v>
      </c>
      <c r="H192" s="3">
        <v>32689</v>
      </c>
      <c r="I192" s="10">
        <f t="shared" si="18"/>
        <v>1989</v>
      </c>
      <c r="J192" s="17">
        <v>728</v>
      </c>
      <c r="L192" s="4">
        <v>10364544</v>
      </c>
      <c r="M192" s="4">
        <v>37995331</v>
      </c>
      <c r="N192" s="4">
        <v>37995331</v>
      </c>
      <c r="O192" s="4">
        <v>734811253.58365095</v>
      </c>
      <c r="P192" s="15">
        <v>100769026.5</v>
      </c>
      <c r="Q192" s="4">
        <v>9570612.3425692692</v>
      </c>
      <c r="R192" s="4">
        <v>29844338.274932615</v>
      </c>
      <c r="S192" s="4">
        <v>28436389.077942498</v>
      </c>
      <c r="T192" s="2"/>
      <c r="U192" s="35">
        <v>1</v>
      </c>
      <c r="V192" s="5">
        <v>0</v>
      </c>
      <c r="W192" s="4">
        <v>16</v>
      </c>
      <c r="X192" s="10">
        <v>81</v>
      </c>
      <c r="Y192" s="1">
        <f t="shared" si="19"/>
        <v>0</v>
      </c>
      <c r="Z192" s="1">
        <f t="shared" si="20"/>
        <v>1</v>
      </c>
      <c r="AA192" s="1">
        <f t="shared" si="21"/>
        <v>0</v>
      </c>
      <c r="AB192" s="1">
        <f t="shared" si="22"/>
        <v>0</v>
      </c>
      <c r="AC192" s="1">
        <f t="shared" si="23"/>
        <v>0</v>
      </c>
      <c r="AD192" s="1">
        <f t="shared" si="24"/>
        <v>0</v>
      </c>
    </row>
    <row r="193" spans="1:30" x14ac:dyDescent="0.2">
      <c r="A193" s="12">
        <v>52.03</v>
      </c>
      <c r="B193" s="12" t="s">
        <v>257</v>
      </c>
      <c r="C193" s="12" t="s">
        <v>24</v>
      </c>
      <c r="D193" s="12" t="s">
        <v>34</v>
      </c>
      <c r="E193" s="4">
        <v>4</v>
      </c>
      <c r="F193" s="4" t="s">
        <v>566</v>
      </c>
      <c r="G193" s="2" t="s">
        <v>260</v>
      </c>
      <c r="H193" s="3">
        <v>34558</v>
      </c>
      <c r="I193" s="10">
        <f t="shared" si="18"/>
        <v>1994</v>
      </c>
      <c r="J193" s="17">
        <v>1106</v>
      </c>
      <c r="M193" s="4">
        <v>8751228</v>
      </c>
      <c r="N193" s="4">
        <v>15851228</v>
      </c>
      <c r="O193" s="4">
        <v>735363111.05908799</v>
      </c>
      <c r="P193" s="15">
        <v>79844461.329999998</v>
      </c>
      <c r="Q193" s="4">
        <v>3792159.8086124402</v>
      </c>
      <c r="R193" s="4">
        <v>9570612.3425692692</v>
      </c>
      <c r="S193" s="4">
        <v>22147796.832818087</v>
      </c>
      <c r="T193" s="2"/>
      <c r="U193" s="35">
        <v>1</v>
      </c>
      <c r="V193" s="5">
        <v>0</v>
      </c>
      <c r="W193" s="4">
        <v>7</v>
      </c>
      <c r="X193" s="10">
        <v>52</v>
      </c>
      <c r="Y193" s="1">
        <f t="shared" si="19"/>
        <v>0</v>
      </c>
      <c r="Z193" s="1">
        <f t="shared" si="20"/>
        <v>1</v>
      </c>
      <c r="AA193" s="1">
        <f t="shared" si="21"/>
        <v>0</v>
      </c>
      <c r="AB193" s="1">
        <f t="shared" si="22"/>
        <v>0</v>
      </c>
      <c r="AC193" s="1">
        <f t="shared" si="23"/>
        <v>0</v>
      </c>
      <c r="AD193" s="1">
        <f t="shared" si="24"/>
        <v>0</v>
      </c>
    </row>
    <row r="194" spans="1:30" x14ac:dyDescent="0.2">
      <c r="A194" s="12">
        <v>52.04</v>
      </c>
      <c r="B194" s="12" t="s">
        <v>257</v>
      </c>
      <c r="C194" s="12" t="s">
        <v>24</v>
      </c>
      <c r="D194" s="12" t="s">
        <v>34</v>
      </c>
      <c r="E194" s="4">
        <v>5</v>
      </c>
      <c r="F194" s="4" t="s">
        <v>566</v>
      </c>
      <c r="G194" s="2" t="s">
        <v>257</v>
      </c>
      <c r="H194" s="3">
        <v>40340</v>
      </c>
      <c r="I194" s="10">
        <f t="shared" ref="I194:I257" si="27">YEAR(H194)</f>
        <v>2010</v>
      </c>
      <c r="J194" s="17">
        <v>1869</v>
      </c>
      <c r="K194" s="4">
        <v>40000000</v>
      </c>
      <c r="L194" s="4">
        <v>55665805</v>
      </c>
      <c r="M194" s="4">
        <v>176591618</v>
      </c>
      <c r="N194" s="4">
        <v>351774938</v>
      </c>
      <c r="O194" s="4">
        <v>735914968.53452599</v>
      </c>
      <c r="P194" s="15">
        <v>63846153</v>
      </c>
      <c r="Q194" s="4">
        <v>44584909.759188846</v>
      </c>
      <c r="R194" s="4">
        <v>3792159.8086124402</v>
      </c>
      <c r="S194" s="4">
        <v>17558887.576766677</v>
      </c>
      <c r="T194" s="2">
        <f>N194/K194</f>
        <v>8.7943734500000001</v>
      </c>
      <c r="U194" s="35">
        <v>0</v>
      </c>
      <c r="V194" s="5">
        <v>0</v>
      </c>
      <c r="W194" s="4">
        <v>66</v>
      </c>
      <c r="X194" s="10">
        <v>35</v>
      </c>
      <c r="Y194" s="1">
        <f t="shared" ref="Y194:Y257" si="28">IF(C194="Action",1,0)</f>
        <v>0</v>
      </c>
      <c r="Z194" s="1">
        <f t="shared" ref="Z194:Z257" si="29">IF(C194="Adventure",1,0)</f>
        <v>1</v>
      </c>
      <c r="AA194" s="1">
        <f t="shared" ref="AA194:AA257" si="30">IF(C194="Animation",1,0)</f>
        <v>0</v>
      </c>
      <c r="AB194" s="1">
        <f t="shared" ref="AB194:AB257" si="31">IF(C194="Comedy",1,0)</f>
        <v>0</v>
      </c>
      <c r="AC194" s="1">
        <f t="shared" ref="AC194:AC257" si="32">IF(C194="Horror",1,0)</f>
        <v>0</v>
      </c>
      <c r="AD194" s="1">
        <f t="shared" ref="AD194:AD257" si="33">IF(C194="Drama",1,0)</f>
        <v>0</v>
      </c>
    </row>
    <row r="195" spans="1:30" x14ac:dyDescent="0.2">
      <c r="A195" s="12">
        <v>53.01</v>
      </c>
      <c r="B195" s="12" t="s">
        <v>261</v>
      </c>
      <c r="C195" s="12" t="s">
        <v>241</v>
      </c>
      <c r="D195" s="12" t="s">
        <v>34</v>
      </c>
      <c r="E195" s="4">
        <v>2</v>
      </c>
      <c r="F195" s="4" t="s">
        <v>566</v>
      </c>
      <c r="G195" s="2" t="s">
        <v>262</v>
      </c>
      <c r="H195" s="3">
        <v>28657</v>
      </c>
      <c r="I195" s="10">
        <f t="shared" si="27"/>
        <v>1978</v>
      </c>
      <c r="J195" s="17">
        <v>5782</v>
      </c>
      <c r="K195" s="4">
        <v>20000000</v>
      </c>
      <c r="L195" s="4">
        <v>9866023</v>
      </c>
      <c r="M195" s="4">
        <v>102922376</v>
      </c>
      <c r="N195" s="4">
        <v>208900376</v>
      </c>
      <c r="O195" s="4">
        <v>737018683.48540103</v>
      </c>
      <c r="P195" s="15">
        <v>470700000</v>
      </c>
      <c r="Q195" s="4">
        <v>89273664.95726496</v>
      </c>
      <c r="R195" s="4">
        <v>229609756.097561</v>
      </c>
      <c r="S195" s="4">
        <v>229609756.097561</v>
      </c>
      <c r="T195" s="2">
        <f>N195/K195</f>
        <v>10.4450188</v>
      </c>
      <c r="U195" s="35">
        <v>1</v>
      </c>
      <c r="V195" s="5">
        <v>0</v>
      </c>
      <c r="W195" s="4">
        <v>53</v>
      </c>
      <c r="X195" s="10">
        <v>24</v>
      </c>
      <c r="Y195" s="1">
        <f t="shared" si="28"/>
        <v>0</v>
      </c>
      <c r="Z195" s="1">
        <f t="shared" si="29"/>
        <v>0</v>
      </c>
      <c r="AA195" s="1">
        <f t="shared" si="30"/>
        <v>0</v>
      </c>
      <c r="AB195" s="1">
        <f t="shared" si="31"/>
        <v>0</v>
      </c>
      <c r="AC195" s="1">
        <f t="shared" si="32"/>
        <v>1</v>
      </c>
      <c r="AD195" s="1">
        <f t="shared" si="33"/>
        <v>0</v>
      </c>
    </row>
    <row r="196" spans="1:30" x14ac:dyDescent="0.2">
      <c r="A196" s="12">
        <v>53.02</v>
      </c>
      <c r="B196" s="12" t="s">
        <v>261</v>
      </c>
      <c r="C196" s="12" t="s">
        <v>241</v>
      </c>
      <c r="D196" s="12" t="s">
        <v>34</v>
      </c>
      <c r="E196" s="4">
        <v>3</v>
      </c>
      <c r="F196" s="4" t="s">
        <v>566</v>
      </c>
      <c r="G196" s="2" t="s">
        <v>263</v>
      </c>
      <c r="H196" s="3">
        <v>30519</v>
      </c>
      <c r="I196" s="10">
        <f t="shared" si="27"/>
        <v>1983</v>
      </c>
      <c r="J196" s="17">
        <v>1092</v>
      </c>
      <c r="L196" s="4">
        <v>13422500</v>
      </c>
      <c r="M196" s="4">
        <v>42245180</v>
      </c>
      <c r="N196" s="4">
        <v>42245180</v>
      </c>
      <c r="O196" s="4">
        <v>737570540.96083796</v>
      </c>
      <c r="P196" s="15">
        <v>339800188</v>
      </c>
      <c r="Q196" s="4">
        <v>13411168.253968254</v>
      </c>
      <c r="R196" s="4">
        <v>89273664.95726496</v>
      </c>
      <c r="S196" s="4">
        <v>159441710.52741298</v>
      </c>
      <c r="T196" s="2"/>
      <c r="U196" s="35">
        <v>0</v>
      </c>
      <c r="V196" s="5">
        <v>0</v>
      </c>
      <c r="W196" s="4">
        <v>11</v>
      </c>
      <c r="X196" s="10">
        <v>90</v>
      </c>
      <c r="Y196" s="1">
        <f t="shared" si="28"/>
        <v>0</v>
      </c>
      <c r="Z196" s="1">
        <f t="shared" si="29"/>
        <v>0</v>
      </c>
      <c r="AA196" s="1">
        <f t="shared" si="30"/>
        <v>0</v>
      </c>
      <c r="AB196" s="1">
        <f t="shared" si="31"/>
        <v>0</v>
      </c>
      <c r="AC196" s="1">
        <f t="shared" si="32"/>
        <v>1</v>
      </c>
      <c r="AD196" s="1">
        <f t="shared" si="33"/>
        <v>0</v>
      </c>
    </row>
    <row r="197" spans="1:30" x14ac:dyDescent="0.2">
      <c r="A197" s="12">
        <v>53.03</v>
      </c>
      <c r="B197" s="12" t="s">
        <v>261</v>
      </c>
      <c r="C197" s="12" t="s">
        <v>241</v>
      </c>
      <c r="D197" s="12" t="s">
        <v>34</v>
      </c>
      <c r="E197" s="4">
        <v>4</v>
      </c>
      <c r="F197" s="4" t="s">
        <v>566</v>
      </c>
      <c r="G197" s="2" t="s">
        <v>264</v>
      </c>
      <c r="H197" s="3">
        <v>31975</v>
      </c>
      <c r="I197" s="10">
        <f t="shared" si="27"/>
        <v>1987</v>
      </c>
      <c r="J197" s="17">
        <v>1862</v>
      </c>
      <c r="K197" s="4">
        <v>23000000</v>
      </c>
      <c r="L197" s="4">
        <v>7154890</v>
      </c>
      <c r="M197" s="4">
        <v>15728335</v>
      </c>
      <c r="N197" s="4">
        <v>15728335</v>
      </c>
      <c r="O197" s="4">
        <v>738122398.43627596</v>
      </c>
      <c r="P197" s="15">
        <v>240615185.33000001</v>
      </c>
      <c r="Q197" s="4">
        <v>4022592.0716112531</v>
      </c>
      <c r="R197" s="4">
        <v>13411168.253968254</v>
      </c>
      <c r="S197" s="4">
        <v>110764863.1029314</v>
      </c>
      <c r="T197" s="2">
        <f t="shared" ref="T197:T215" si="34">N197/K197</f>
        <v>0.68384065217391299</v>
      </c>
      <c r="U197" s="35">
        <v>0</v>
      </c>
      <c r="V197" s="5">
        <v>0</v>
      </c>
      <c r="W197" s="4">
        <v>0</v>
      </c>
      <c r="X197" s="10">
        <v>38</v>
      </c>
      <c r="Y197" s="1">
        <f t="shared" si="28"/>
        <v>0</v>
      </c>
      <c r="Z197" s="1">
        <f t="shared" si="29"/>
        <v>0</v>
      </c>
      <c r="AA197" s="1">
        <f t="shared" si="30"/>
        <v>0</v>
      </c>
      <c r="AB197" s="1">
        <f t="shared" si="31"/>
        <v>0</v>
      </c>
      <c r="AC197" s="1">
        <f t="shared" si="32"/>
        <v>1</v>
      </c>
      <c r="AD197" s="1">
        <f t="shared" si="33"/>
        <v>0</v>
      </c>
    </row>
    <row r="198" spans="1:30" x14ac:dyDescent="0.2">
      <c r="A198" s="12">
        <v>54.01</v>
      </c>
      <c r="B198" s="12" t="s">
        <v>265</v>
      </c>
      <c r="C198" s="12" t="s">
        <v>241</v>
      </c>
      <c r="D198" s="12" t="s">
        <v>25</v>
      </c>
      <c r="E198" s="4">
        <v>2</v>
      </c>
      <c r="F198" s="4" t="s">
        <v>568</v>
      </c>
      <c r="G198" s="2" t="s">
        <v>266</v>
      </c>
      <c r="H198" s="3">
        <v>36931</v>
      </c>
      <c r="I198" s="10">
        <f t="shared" si="27"/>
        <v>2001</v>
      </c>
      <c r="J198" s="17">
        <v>1456</v>
      </c>
      <c r="K198" s="4">
        <v>87000000</v>
      </c>
      <c r="L198" s="4">
        <v>58003121</v>
      </c>
      <c r="M198" s="4">
        <v>165091986</v>
      </c>
      <c r="N198" s="4">
        <v>350100000</v>
      </c>
      <c r="O198" s="4">
        <v>739226113.38715005</v>
      </c>
      <c r="P198" s="15">
        <v>269507594</v>
      </c>
      <c r="Q198" s="4">
        <v>61855123.674911663</v>
      </c>
      <c r="R198" s="4">
        <v>64016055.581947744</v>
      </c>
      <c r="S198" s="4">
        <v>64016055.581947744</v>
      </c>
      <c r="T198" s="2">
        <f t="shared" si="34"/>
        <v>4.0241379310344829</v>
      </c>
      <c r="U198" s="35">
        <v>1</v>
      </c>
      <c r="V198" s="5">
        <v>0</v>
      </c>
      <c r="W198" s="4">
        <v>39</v>
      </c>
      <c r="X198" s="10">
        <v>18</v>
      </c>
      <c r="Y198" s="1">
        <f t="shared" si="28"/>
        <v>0</v>
      </c>
      <c r="Z198" s="1">
        <f t="shared" si="29"/>
        <v>0</v>
      </c>
      <c r="AA198" s="1">
        <f t="shared" si="30"/>
        <v>0</v>
      </c>
      <c r="AB198" s="1">
        <f t="shared" si="31"/>
        <v>0</v>
      </c>
      <c r="AC198" s="1">
        <f t="shared" si="32"/>
        <v>1</v>
      </c>
      <c r="AD198" s="1">
        <f t="shared" si="33"/>
        <v>0</v>
      </c>
    </row>
    <row r="199" spans="1:30" x14ac:dyDescent="0.2">
      <c r="A199" s="12">
        <v>54.02</v>
      </c>
      <c r="B199" s="12" t="s">
        <v>265</v>
      </c>
      <c r="C199" s="12" t="s">
        <v>241</v>
      </c>
      <c r="D199" s="12" t="s">
        <v>25</v>
      </c>
      <c r="E199" s="4">
        <v>3</v>
      </c>
      <c r="F199" s="4" t="s">
        <v>568</v>
      </c>
      <c r="G199" s="2" t="s">
        <v>267</v>
      </c>
      <c r="H199" s="3">
        <v>37533</v>
      </c>
      <c r="I199" s="10">
        <f t="shared" si="27"/>
        <v>2002</v>
      </c>
      <c r="J199" s="17">
        <v>3648</v>
      </c>
      <c r="K199" s="4">
        <v>78000000</v>
      </c>
      <c r="L199" s="4">
        <v>36540945</v>
      </c>
      <c r="M199" s="4">
        <v>92955420</v>
      </c>
      <c r="N199" s="4">
        <v>206455420</v>
      </c>
      <c r="O199" s="4">
        <v>739777970.86258805</v>
      </c>
      <c r="P199" s="15">
        <v>309803797</v>
      </c>
      <c r="Q199" s="4">
        <v>35534495.697074011</v>
      </c>
      <c r="R199" s="4">
        <v>61855123.674911663</v>
      </c>
      <c r="S199" s="4">
        <v>62935589.628429703</v>
      </c>
      <c r="T199" s="2">
        <f t="shared" si="34"/>
        <v>2.646864358974359</v>
      </c>
      <c r="U199" s="35">
        <v>1</v>
      </c>
      <c r="V199" s="5">
        <v>0</v>
      </c>
      <c r="W199" s="4">
        <v>69</v>
      </c>
      <c r="X199" s="10">
        <v>95</v>
      </c>
      <c r="Y199" s="1">
        <f t="shared" si="28"/>
        <v>0</v>
      </c>
      <c r="Z199" s="1">
        <f t="shared" si="29"/>
        <v>0</v>
      </c>
      <c r="AA199" s="1">
        <f t="shared" si="30"/>
        <v>0</v>
      </c>
      <c r="AB199" s="1">
        <f t="shared" si="31"/>
        <v>0</v>
      </c>
      <c r="AC199" s="1">
        <f t="shared" si="32"/>
        <v>1</v>
      </c>
      <c r="AD199" s="1">
        <f t="shared" si="33"/>
        <v>0</v>
      </c>
    </row>
    <row r="200" spans="1:30" x14ac:dyDescent="0.2">
      <c r="A200" s="12">
        <v>54.03</v>
      </c>
      <c r="B200" s="12" t="s">
        <v>265</v>
      </c>
      <c r="C200" s="12" t="s">
        <v>241</v>
      </c>
      <c r="D200" s="12" t="s">
        <v>25</v>
      </c>
      <c r="E200" s="4">
        <v>4</v>
      </c>
      <c r="F200" s="4" t="s">
        <v>568</v>
      </c>
      <c r="G200" s="2" t="s">
        <v>268</v>
      </c>
      <c r="H200" s="3">
        <v>39122</v>
      </c>
      <c r="I200" s="10">
        <f t="shared" si="27"/>
        <v>2007</v>
      </c>
      <c r="J200" s="17">
        <v>602</v>
      </c>
      <c r="K200" s="4">
        <v>50000000</v>
      </c>
      <c r="L200" s="4">
        <v>13051650</v>
      </c>
      <c r="M200" s="4">
        <v>27669725</v>
      </c>
      <c r="N200" s="4">
        <v>80583311</v>
      </c>
      <c r="O200" s="4">
        <v>740329828.33802497</v>
      </c>
      <c r="P200" s="15">
        <v>275354338</v>
      </c>
      <c r="Q200" s="4">
        <v>11712690.552325582</v>
      </c>
      <c r="R200" s="4">
        <v>35534495.697074011</v>
      </c>
      <c r="S200" s="4">
        <v>53801891.651311137</v>
      </c>
      <c r="T200" s="2">
        <f t="shared" si="34"/>
        <v>1.61166622</v>
      </c>
      <c r="U200" s="35">
        <v>0</v>
      </c>
      <c r="V200" s="5">
        <v>0</v>
      </c>
      <c r="W200" s="4">
        <v>15</v>
      </c>
      <c r="X200" s="10">
        <v>62</v>
      </c>
      <c r="Y200" s="1">
        <f t="shared" si="28"/>
        <v>0</v>
      </c>
      <c r="Z200" s="1">
        <f t="shared" si="29"/>
        <v>0</v>
      </c>
      <c r="AA200" s="1">
        <f t="shared" si="30"/>
        <v>0</v>
      </c>
      <c r="AB200" s="1">
        <f t="shared" si="31"/>
        <v>0</v>
      </c>
      <c r="AC200" s="1">
        <f t="shared" si="32"/>
        <v>1</v>
      </c>
      <c r="AD200" s="1">
        <f t="shared" si="33"/>
        <v>0</v>
      </c>
    </row>
    <row r="201" spans="1:30" x14ac:dyDescent="0.2">
      <c r="A201" s="12">
        <v>55.01</v>
      </c>
      <c r="B201" s="12" t="s">
        <v>269</v>
      </c>
      <c r="C201" s="12" t="s">
        <v>241</v>
      </c>
      <c r="D201" s="12" t="s">
        <v>34</v>
      </c>
      <c r="E201" s="4">
        <v>2</v>
      </c>
      <c r="F201" s="4" t="s">
        <v>568</v>
      </c>
      <c r="G201" s="2" t="s">
        <v>270</v>
      </c>
      <c r="H201" s="3">
        <v>38653</v>
      </c>
      <c r="I201" s="10">
        <f t="shared" si="27"/>
        <v>2005</v>
      </c>
      <c r="J201" s="17">
        <v>1589</v>
      </c>
      <c r="K201" s="4">
        <v>5000000</v>
      </c>
      <c r="L201" s="4">
        <v>31725652</v>
      </c>
      <c r="M201" s="4">
        <v>87025093</v>
      </c>
      <c r="N201" s="4">
        <v>152925093</v>
      </c>
      <c r="O201" s="4">
        <v>741433543.28890002</v>
      </c>
      <c r="P201" s="15">
        <v>103880027</v>
      </c>
      <c r="Q201" s="4">
        <v>23857268.79875195</v>
      </c>
      <c r="R201" s="4">
        <v>16727862.640901772</v>
      </c>
      <c r="S201" s="4">
        <v>16727862.640901772</v>
      </c>
      <c r="T201" s="2">
        <f t="shared" si="34"/>
        <v>30.585018600000001</v>
      </c>
      <c r="U201" s="35">
        <v>0</v>
      </c>
      <c r="V201" s="28">
        <v>1</v>
      </c>
      <c r="W201" s="4">
        <v>36</v>
      </c>
      <c r="X201" s="10">
        <v>74</v>
      </c>
      <c r="Y201" s="1">
        <f t="shared" si="28"/>
        <v>0</v>
      </c>
      <c r="Z201" s="1">
        <f t="shared" si="29"/>
        <v>0</v>
      </c>
      <c r="AA201" s="1">
        <f t="shared" si="30"/>
        <v>0</v>
      </c>
      <c r="AB201" s="1">
        <f t="shared" si="31"/>
        <v>0</v>
      </c>
      <c r="AC201" s="1">
        <f t="shared" si="32"/>
        <v>1</v>
      </c>
      <c r="AD201" s="1">
        <f t="shared" si="33"/>
        <v>0</v>
      </c>
    </row>
    <row r="202" spans="1:30" x14ac:dyDescent="0.2">
      <c r="A202" s="12">
        <v>55.02</v>
      </c>
      <c r="B202" s="12" t="s">
        <v>269</v>
      </c>
      <c r="C202" s="12" t="s">
        <v>241</v>
      </c>
      <c r="D202" s="12" t="s">
        <v>34</v>
      </c>
      <c r="E202" s="4">
        <v>3</v>
      </c>
      <c r="F202" s="4" t="s">
        <v>568</v>
      </c>
      <c r="G202" s="2" t="s">
        <v>271</v>
      </c>
      <c r="H202" s="3">
        <v>39017</v>
      </c>
      <c r="I202" s="10">
        <f t="shared" si="27"/>
        <v>2006</v>
      </c>
      <c r="J202" s="17">
        <v>364</v>
      </c>
      <c r="K202" s="4">
        <v>10000000</v>
      </c>
      <c r="L202" s="4">
        <v>33610391</v>
      </c>
      <c r="M202" s="4">
        <v>80238724</v>
      </c>
      <c r="N202" s="4">
        <v>163876815</v>
      </c>
      <c r="O202" s="4">
        <v>741985400.76433802</v>
      </c>
      <c r="P202" s="15">
        <v>128402560</v>
      </c>
      <c r="Q202" s="4">
        <v>25019361.068702292</v>
      </c>
      <c r="R202" s="4">
        <v>23857268.79875195</v>
      </c>
      <c r="S202" s="4">
        <v>20292565.719826862</v>
      </c>
      <c r="T202" s="2">
        <f t="shared" si="34"/>
        <v>16.387681499999999</v>
      </c>
      <c r="U202" s="35">
        <v>0</v>
      </c>
      <c r="V202" s="28">
        <v>1</v>
      </c>
      <c r="W202" s="4">
        <v>28</v>
      </c>
      <c r="X202" s="10">
        <v>80</v>
      </c>
      <c r="Y202" s="1">
        <f t="shared" si="28"/>
        <v>0</v>
      </c>
      <c r="Z202" s="1">
        <f t="shared" si="29"/>
        <v>0</v>
      </c>
      <c r="AA202" s="1">
        <f t="shared" si="30"/>
        <v>0</v>
      </c>
      <c r="AB202" s="1">
        <f t="shared" si="31"/>
        <v>0</v>
      </c>
      <c r="AC202" s="1">
        <f t="shared" si="32"/>
        <v>1</v>
      </c>
      <c r="AD202" s="1">
        <f t="shared" si="33"/>
        <v>0</v>
      </c>
    </row>
    <row r="203" spans="1:30" x14ac:dyDescent="0.2">
      <c r="A203" s="12">
        <v>55.03</v>
      </c>
      <c r="B203" s="12" t="s">
        <v>269</v>
      </c>
      <c r="C203" s="12" t="s">
        <v>241</v>
      </c>
      <c r="D203" s="12" t="s">
        <v>34</v>
      </c>
      <c r="E203" s="4">
        <v>4</v>
      </c>
      <c r="F203" s="4" t="s">
        <v>568</v>
      </c>
      <c r="G203" s="2" t="s">
        <v>272</v>
      </c>
      <c r="H203" s="3">
        <v>39381</v>
      </c>
      <c r="I203" s="10">
        <f t="shared" si="27"/>
        <v>2007</v>
      </c>
      <c r="J203" s="17">
        <v>364</v>
      </c>
      <c r="K203" s="4">
        <v>10000000</v>
      </c>
      <c r="L203" s="4">
        <v>31756764</v>
      </c>
      <c r="M203" s="4">
        <v>63300095</v>
      </c>
      <c r="N203" s="4">
        <v>135759694</v>
      </c>
      <c r="O203" s="4">
        <v>742537258.23977494</v>
      </c>
      <c r="P203" s="15">
        <v>140227311.66999999</v>
      </c>
      <c r="Q203" s="4">
        <v>19732513.662790697</v>
      </c>
      <c r="R203" s="4">
        <v>25019361.068702292</v>
      </c>
      <c r="S203" s="4">
        <v>21868164.169452008</v>
      </c>
      <c r="T203" s="2">
        <f t="shared" si="34"/>
        <v>13.5759694</v>
      </c>
      <c r="U203" s="35">
        <v>1</v>
      </c>
      <c r="V203" s="28">
        <v>1</v>
      </c>
      <c r="W203" s="4">
        <v>17</v>
      </c>
      <c r="X203" s="10">
        <v>59</v>
      </c>
      <c r="Y203" s="1">
        <f t="shared" si="28"/>
        <v>0</v>
      </c>
      <c r="Z203" s="1">
        <f t="shared" si="29"/>
        <v>0</v>
      </c>
      <c r="AA203" s="1">
        <f t="shared" si="30"/>
        <v>0</v>
      </c>
      <c r="AB203" s="1">
        <f t="shared" si="31"/>
        <v>0</v>
      </c>
      <c r="AC203" s="1">
        <f t="shared" si="32"/>
        <v>1</v>
      </c>
      <c r="AD203" s="1">
        <f t="shared" si="33"/>
        <v>0</v>
      </c>
    </row>
    <row r="204" spans="1:30" x14ac:dyDescent="0.2">
      <c r="A204" s="12">
        <v>55.04</v>
      </c>
      <c r="B204" s="12" t="s">
        <v>269</v>
      </c>
      <c r="C204" s="12" t="s">
        <v>241</v>
      </c>
      <c r="D204" s="12" t="s">
        <v>34</v>
      </c>
      <c r="E204" s="4">
        <v>5</v>
      </c>
      <c r="F204" s="4" t="s">
        <v>568</v>
      </c>
      <c r="G204" s="2" t="s">
        <v>273</v>
      </c>
      <c r="H204" s="3">
        <v>39745</v>
      </c>
      <c r="I204" s="10">
        <f t="shared" si="27"/>
        <v>2008</v>
      </c>
      <c r="J204" s="17">
        <v>364</v>
      </c>
      <c r="K204" s="4">
        <v>10800000</v>
      </c>
      <c r="L204" s="4">
        <v>30053954</v>
      </c>
      <c r="M204" s="4">
        <v>56746769</v>
      </c>
      <c r="N204" s="4">
        <v>118209778</v>
      </c>
      <c r="O204" s="4">
        <v>743089115.71521294</v>
      </c>
      <c r="P204" s="15">
        <v>139110407.25</v>
      </c>
      <c r="Q204" s="4">
        <v>16463757.3816156</v>
      </c>
      <c r="R204" s="4">
        <v>19732513.662790697</v>
      </c>
      <c r="S204" s="4">
        <v>21334251.54278668</v>
      </c>
      <c r="T204" s="2">
        <f t="shared" si="34"/>
        <v>10.945349814814815</v>
      </c>
      <c r="U204" s="35">
        <v>1</v>
      </c>
      <c r="V204" s="5">
        <v>1</v>
      </c>
      <c r="W204" s="4">
        <v>12</v>
      </c>
      <c r="X204" s="10">
        <v>71</v>
      </c>
      <c r="Y204" s="1">
        <f t="shared" si="28"/>
        <v>0</v>
      </c>
      <c r="Z204" s="1">
        <f t="shared" si="29"/>
        <v>0</v>
      </c>
      <c r="AA204" s="1">
        <f t="shared" si="30"/>
        <v>0</v>
      </c>
      <c r="AB204" s="1">
        <f t="shared" si="31"/>
        <v>0</v>
      </c>
      <c r="AC204" s="1">
        <f t="shared" si="32"/>
        <v>1</v>
      </c>
      <c r="AD204" s="1">
        <f t="shared" si="33"/>
        <v>0</v>
      </c>
    </row>
    <row r="205" spans="1:30" x14ac:dyDescent="0.2">
      <c r="A205" s="12">
        <v>55.05</v>
      </c>
      <c r="B205" s="12" t="s">
        <v>269</v>
      </c>
      <c r="C205" s="12" t="s">
        <v>241</v>
      </c>
      <c r="D205" s="12" t="s">
        <v>34</v>
      </c>
      <c r="E205" s="4">
        <v>6</v>
      </c>
      <c r="F205" s="4" t="s">
        <v>568</v>
      </c>
      <c r="G205" s="2" t="s">
        <v>274</v>
      </c>
      <c r="H205" s="3">
        <v>40109</v>
      </c>
      <c r="I205" s="10">
        <f t="shared" si="27"/>
        <v>2009</v>
      </c>
      <c r="J205" s="17">
        <v>364</v>
      </c>
      <c r="K205" s="4">
        <v>11000000</v>
      </c>
      <c r="L205" s="4">
        <v>14118444</v>
      </c>
      <c r="M205" s="4">
        <v>27693292</v>
      </c>
      <c r="N205" s="4">
        <v>69752402</v>
      </c>
      <c r="O205" s="4">
        <v>743640973.19064999</v>
      </c>
      <c r="P205" s="15">
        <v>134930281.40000001</v>
      </c>
      <c r="Q205" s="4">
        <v>9300320.2666666675</v>
      </c>
      <c r="R205" s="4">
        <v>16463757.3816156</v>
      </c>
      <c r="S205" s="4">
        <v>20360152.710552461</v>
      </c>
      <c r="T205" s="2">
        <f t="shared" si="34"/>
        <v>6.3411274545454548</v>
      </c>
      <c r="U205" s="35">
        <v>0</v>
      </c>
      <c r="V205" s="5">
        <v>1</v>
      </c>
      <c r="W205" s="4">
        <v>36</v>
      </c>
      <c r="X205" s="10">
        <v>62</v>
      </c>
      <c r="Y205" s="1">
        <f t="shared" si="28"/>
        <v>0</v>
      </c>
      <c r="Z205" s="1">
        <f t="shared" si="29"/>
        <v>0</v>
      </c>
      <c r="AA205" s="1">
        <f t="shared" si="30"/>
        <v>0</v>
      </c>
      <c r="AB205" s="1">
        <f t="shared" si="31"/>
        <v>0</v>
      </c>
      <c r="AC205" s="1">
        <f t="shared" si="32"/>
        <v>1</v>
      </c>
      <c r="AD205" s="1">
        <f t="shared" si="33"/>
        <v>0</v>
      </c>
    </row>
    <row r="206" spans="1:30" x14ac:dyDescent="0.2">
      <c r="A206" s="12">
        <v>55.06</v>
      </c>
      <c r="B206" s="12" t="s">
        <v>269</v>
      </c>
      <c r="C206" s="12" t="s">
        <v>241</v>
      </c>
      <c r="D206" s="12" t="s">
        <v>34</v>
      </c>
      <c r="E206" s="4">
        <v>7</v>
      </c>
      <c r="F206" s="4" t="s">
        <v>568</v>
      </c>
      <c r="G206" s="2" t="s">
        <v>275</v>
      </c>
      <c r="H206" s="3">
        <v>40480</v>
      </c>
      <c r="I206" s="10">
        <f t="shared" si="27"/>
        <v>2010</v>
      </c>
      <c r="J206" s="17">
        <v>364</v>
      </c>
      <c r="K206" s="4">
        <v>17000000</v>
      </c>
      <c r="L206" s="4">
        <v>24230123</v>
      </c>
      <c r="M206" s="4">
        <v>45710178</v>
      </c>
      <c r="N206" s="4">
        <v>133735284</v>
      </c>
      <c r="O206" s="4">
        <v>744192830.66608799</v>
      </c>
      <c r="P206" s="15">
        <v>124067301.5</v>
      </c>
      <c r="Q206" s="4">
        <v>16949972.623574145</v>
      </c>
      <c r="R206" s="4">
        <v>9300320.2666666675</v>
      </c>
      <c r="S206" s="4">
        <v>18516847.303238165</v>
      </c>
      <c r="T206" s="2">
        <f t="shared" si="34"/>
        <v>7.8667814117647055</v>
      </c>
      <c r="U206" s="35">
        <v>1</v>
      </c>
      <c r="V206" s="28">
        <v>0</v>
      </c>
      <c r="W206" s="4">
        <v>9</v>
      </c>
      <c r="X206" s="10">
        <v>53</v>
      </c>
      <c r="Y206" s="1">
        <f t="shared" si="28"/>
        <v>0</v>
      </c>
      <c r="Z206" s="1">
        <f t="shared" si="29"/>
        <v>0</v>
      </c>
      <c r="AA206" s="1">
        <f t="shared" si="30"/>
        <v>0</v>
      </c>
      <c r="AB206" s="1">
        <f t="shared" si="31"/>
        <v>0</v>
      </c>
      <c r="AC206" s="1">
        <f t="shared" si="32"/>
        <v>1</v>
      </c>
      <c r="AD206" s="1">
        <f t="shared" si="33"/>
        <v>0</v>
      </c>
    </row>
    <row r="207" spans="1:30" x14ac:dyDescent="0.2">
      <c r="A207" s="12">
        <v>56.01</v>
      </c>
      <c r="B207" s="12" t="s">
        <v>276</v>
      </c>
      <c r="C207" s="12" t="s">
        <v>13</v>
      </c>
      <c r="D207" s="12" t="s">
        <v>34</v>
      </c>
      <c r="E207" s="4">
        <v>2</v>
      </c>
      <c r="F207" s="4" t="s">
        <v>566</v>
      </c>
      <c r="G207" s="2" t="s">
        <v>277</v>
      </c>
      <c r="H207" s="3">
        <v>32834</v>
      </c>
      <c r="I207" s="10">
        <f t="shared" si="27"/>
        <v>1989</v>
      </c>
      <c r="J207" s="17">
        <v>371</v>
      </c>
      <c r="K207" s="4">
        <v>40000000</v>
      </c>
      <c r="L207" s="4">
        <v>27835125</v>
      </c>
      <c r="M207" s="4">
        <v>109116271</v>
      </c>
      <c r="N207" s="4">
        <v>322666269</v>
      </c>
      <c r="O207" s="4">
        <v>745296545.61696303</v>
      </c>
      <c r="P207" s="15">
        <v>385524862</v>
      </c>
      <c r="Q207" s="4">
        <v>81276138.287153646</v>
      </c>
      <c r="R207" s="4">
        <v>108598552.67605634</v>
      </c>
      <c r="S207" s="4">
        <v>108598552.67605634</v>
      </c>
      <c r="T207" s="2">
        <f t="shared" si="34"/>
        <v>8.0666567249999996</v>
      </c>
      <c r="U207" s="35">
        <v>1</v>
      </c>
      <c r="V207" s="5">
        <v>1</v>
      </c>
      <c r="W207" s="4">
        <v>63</v>
      </c>
      <c r="X207" s="10">
        <v>55</v>
      </c>
      <c r="Y207" s="1">
        <f t="shared" si="28"/>
        <v>1</v>
      </c>
      <c r="Z207" s="1">
        <f t="shared" si="29"/>
        <v>0</v>
      </c>
      <c r="AA207" s="1">
        <f t="shared" si="30"/>
        <v>0</v>
      </c>
      <c r="AB207" s="1">
        <f t="shared" si="31"/>
        <v>0</v>
      </c>
      <c r="AC207" s="1">
        <f t="shared" si="32"/>
        <v>0</v>
      </c>
      <c r="AD207" s="1">
        <f t="shared" si="33"/>
        <v>0</v>
      </c>
    </row>
    <row r="208" spans="1:30" x14ac:dyDescent="0.2">
      <c r="A208" s="12">
        <v>56.02</v>
      </c>
      <c r="B208" s="12" t="s">
        <v>276</v>
      </c>
      <c r="C208" s="12" t="s">
        <v>13</v>
      </c>
      <c r="D208" s="12" t="s">
        <v>34</v>
      </c>
      <c r="E208" s="4">
        <v>3</v>
      </c>
      <c r="F208" s="4" t="s">
        <v>566</v>
      </c>
      <c r="G208" s="2" t="s">
        <v>278</v>
      </c>
      <c r="H208" s="3">
        <v>33017</v>
      </c>
      <c r="I208" s="10">
        <f t="shared" si="27"/>
        <v>1990</v>
      </c>
      <c r="J208" s="17">
        <v>1603</v>
      </c>
      <c r="K208" s="4">
        <v>40000000</v>
      </c>
      <c r="L208" s="4">
        <v>23703060</v>
      </c>
      <c r="M208" s="4">
        <v>87666629</v>
      </c>
      <c r="N208" s="4">
        <v>243700000</v>
      </c>
      <c r="O208" s="4">
        <v>745848403.09239995</v>
      </c>
      <c r="P208" s="15">
        <v>354095565.5</v>
      </c>
      <c r="Q208" s="4">
        <v>57612293.144208029</v>
      </c>
      <c r="R208" s="4">
        <v>81276138.287153646</v>
      </c>
      <c r="S208" s="4">
        <v>94937345.481604993</v>
      </c>
      <c r="T208" s="2">
        <f t="shared" si="34"/>
        <v>6.0925000000000002</v>
      </c>
      <c r="U208" s="35">
        <v>1</v>
      </c>
      <c r="V208" s="5">
        <v>1</v>
      </c>
      <c r="W208" s="4">
        <v>74</v>
      </c>
      <c r="X208" s="10">
        <v>94</v>
      </c>
      <c r="Y208" s="1">
        <f t="shared" si="28"/>
        <v>1</v>
      </c>
      <c r="Z208" s="1">
        <f t="shared" si="29"/>
        <v>0</v>
      </c>
      <c r="AA208" s="1">
        <f t="shared" si="30"/>
        <v>0</v>
      </c>
      <c r="AB208" s="1">
        <f t="shared" si="31"/>
        <v>0</v>
      </c>
      <c r="AC208" s="1">
        <f t="shared" si="32"/>
        <v>0</v>
      </c>
      <c r="AD208" s="1">
        <f t="shared" si="33"/>
        <v>0</v>
      </c>
    </row>
    <row r="209" spans="1:30" x14ac:dyDescent="0.2">
      <c r="A209" s="12">
        <v>57.01</v>
      </c>
      <c r="B209" s="12" t="s">
        <v>279</v>
      </c>
      <c r="C209" s="12" t="s">
        <v>127</v>
      </c>
      <c r="D209" s="12" t="s">
        <v>34</v>
      </c>
      <c r="E209" s="4">
        <v>2</v>
      </c>
      <c r="F209" s="4" t="s">
        <v>568</v>
      </c>
      <c r="G209" s="2" t="s">
        <v>280</v>
      </c>
      <c r="H209" s="3">
        <v>37113</v>
      </c>
      <c r="I209" s="10">
        <f t="shared" si="27"/>
        <v>2001</v>
      </c>
      <c r="J209" s="17">
        <v>183</v>
      </c>
      <c r="K209" s="4">
        <v>30000000</v>
      </c>
      <c r="L209" s="4">
        <v>45117985</v>
      </c>
      <c r="M209" s="4">
        <v>145096820</v>
      </c>
      <c r="N209" s="4">
        <v>286500000</v>
      </c>
      <c r="O209" s="4">
        <v>746952118.043275</v>
      </c>
      <c r="P209" s="15">
        <v>234723148</v>
      </c>
      <c r="Q209" s="4">
        <v>50618374.558303885</v>
      </c>
      <c r="R209" s="4">
        <v>46205344.094488189</v>
      </c>
      <c r="S209" s="4">
        <v>46205344.094488189</v>
      </c>
      <c r="T209" s="2">
        <f t="shared" si="34"/>
        <v>9.5500000000000007</v>
      </c>
      <c r="U209" s="35">
        <v>1</v>
      </c>
      <c r="V209" s="5">
        <v>0</v>
      </c>
      <c r="W209" s="4">
        <v>52</v>
      </c>
      <c r="X209" s="10">
        <v>85</v>
      </c>
      <c r="Y209" s="1">
        <f t="shared" si="28"/>
        <v>0</v>
      </c>
      <c r="Z209" s="1">
        <f t="shared" si="29"/>
        <v>0</v>
      </c>
      <c r="AA209" s="1">
        <f t="shared" si="30"/>
        <v>0</v>
      </c>
      <c r="AB209" s="1">
        <f t="shared" si="31"/>
        <v>1</v>
      </c>
      <c r="AC209" s="1">
        <f t="shared" si="32"/>
        <v>0</v>
      </c>
      <c r="AD209" s="1">
        <f t="shared" si="33"/>
        <v>0</v>
      </c>
    </row>
    <row r="210" spans="1:30" x14ac:dyDescent="0.2">
      <c r="A210" s="12">
        <v>57.02</v>
      </c>
      <c r="B210" s="12" t="s">
        <v>279</v>
      </c>
      <c r="C210" s="12" t="s">
        <v>127</v>
      </c>
      <c r="D210" s="12" t="s">
        <v>34</v>
      </c>
      <c r="E210" s="4">
        <v>3</v>
      </c>
      <c r="F210" s="4" t="s">
        <v>568</v>
      </c>
      <c r="G210" s="2" t="s">
        <v>281</v>
      </c>
      <c r="H210" s="3">
        <v>37834</v>
      </c>
      <c r="I210" s="10">
        <f t="shared" si="27"/>
        <v>2003</v>
      </c>
      <c r="J210" s="17">
        <v>763</v>
      </c>
      <c r="K210" s="4">
        <v>55000000</v>
      </c>
      <c r="L210" s="4">
        <v>33369440</v>
      </c>
      <c r="M210" s="4">
        <v>104354205</v>
      </c>
      <c r="N210" s="4">
        <v>126425115</v>
      </c>
      <c r="O210" s="4">
        <v>747503975.518713</v>
      </c>
      <c r="P210" s="15">
        <v>260611574</v>
      </c>
      <c r="Q210" s="4">
        <v>20966022.388059702</v>
      </c>
      <c r="R210" s="4">
        <v>50618374.558303885</v>
      </c>
      <c r="S210" s="4">
        <v>48411859.326396033</v>
      </c>
      <c r="T210" s="2">
        <f t="shared" si="34"/>
        <v>2.2986384545454546</v>
      </c>
      <c r="U210" s="35">
        <v>1</v>
      </c>
      <c r="V210" s="5">
        <v>0</v>
      </c>
      <c r="W210" s="4">
        <v>54</v>
      </c>
      <c r="X210" s="10">
        <v>61</v>
      </c>
      <c r="Y210" s="1">
        <f t="shared" si="28"/>
        <v>0</v>
      </c>
      <c r="Z210" s="1">
        <f t="shared" si="29"/>
        <v>0</v>
      </c>
      <c r="AA210" s="1">
        <f t="shared" si="30"/>
        <v>0</v>
      </c>
      <c r="AB210" s="1">
        <f t="shared" si="31"/>
        <v>1</v>
      </c>
      <c r="AC210" s="1">
        <f t="shared" si="32"/>
        <v>0</v>
      </c>
      <c r="AD210" s="1">
        <f t="shared" si="33"/>
        <v>0</v>
      </c>
    </row>
    <row r="211" spans="1:30" x14ac:dyDescent="0.2">
      <c r="A211" s="12">
        <v>58.01</v>
      </c>
      <c r="B211" s="12" t="s">
        <v>282</v>
      </c>
      <c r="C211" s="12" t="s">
        <v>241</v>
      </c>
      <c r="D211" s="12" t="s">
        <v>34</v>
      </c>
      <c r="E211" s="4">
        <v>2</v>
      </c>
      <c r="F211" s="4" t="s">
        <v>568</v>
      </c>
      <c r="G211" s="2" t="s">
        <v>283</v>
      </c>
      <c r="H211" s="3">
        <v>40471</v>
      </c>
      <c r="I211" s="10">
        <f t="shared" si="27"/>
        <v>2010</v>
      </c>
      <c r="J211" s="17">
        <v>721</v>
      </c>
      <c r="K211" s="4">
        <v>3000000</v>
      </c>
      <c r="L211" s="4">
        <v>40678424</v>
      </c>
      <c r="M211" s="4">
        <v>84752907</v>
      </c>
      <c r="N211" s="4">
        <v>177512032</v>
      </c>
      <c r="O211" s="4">
        <v>748607690.46958899</v>
      </c>
      <c r="P211" s="15">
        <v>194183034</v>
      </c>
      <c r="Q211" s="4">
        <v>22498356.400506973</v>
      </c>
      <c r="R211" s="4">
        <v>25891071.199999999</v>
      </c>
      <c r="S211" s="4">
        <v>25891071.199999999</v>
      </c>
      <c r="T211" s="2">
        <f t="shared" si="34"/>
        <v>59.17067733333333</v>
      </c>
      <c r="U211" s="35">
        <v>1</v>
      </c>
      <c r="V211" s="5">
        <v>0</v>
      </c>
      <c r="W211" s="4">
        <v>58</v>
      </c>
      <c r="X211" s="10">
        <v>68</v>
      </c>
      <c r="Y211" s="1">
        <f t="shared" si="28"/>
        <v>0</v>
      </c>
      <c r="Z211" s="1">
        <f t="shared" si="29"/>
        <v>0</v>
      </c>
      <c r="AA211" s="1">
        <f t="shared" si="30"/>
        <v>0</v>
      </c>
      <c r="AB211" s="1">
        <f t="shared" si="31"/>
        <v>0</v>
      </c>
      <c r="AC211" s="1">
        <f t="shared" si="32"/>
        <v>1</v>
      </c>
      <c r="AD211" s="1">
        <f t="shared" si="33"/>
        <v>0</v>
      </c>
    </row>
    <row r="212" spans="1:30" x14ac:dyDescent="0.2">
      <c r="A212" s="12">
        <v>58.02</v>
      </c>
      <c r="B212" s="12" t="s">
        <v>282</v>
      </c>
      <c r="C212" s="12" t="s">
        <v>241</v>
      </c>
      <c r="D212" s="12" t="s">
        <v>34</v>
      </c>
      <c r="E212" s="4">
        <v>3</v>
      </c>
      <c r="F212" s="4" t="s">
        <v>568</v>
      </c>
      <c r="G212" s="2" t="s">
        <v>284</v>
      </c>
      <c r="H212" s="3">
        <v>40837</v>
      </c>
      <c r="I212" s="10">
        <f t="shared" si="27"/>
        <v>2011</v>
      </c>
      <c r="J212" s="17">
        <v>390</v>
      </c>
      <c r="K212" s="4">
        <v>5000000</v>
      </c>
      <c r="L212" s="4">
        <v>52568183</v>
      </c>
      <c r="M212" s="4">
        <v>104028807</v>
      </c>
      <c r="N212" s="4">
        <v>202053386</v>
      </c>
      <c r="O212" s="4">
        <v>749159547.94502604</v>
      </c>
      <c r="P212" s="15">
        <v>185847533</v>
      </c>
      <c r="Q212" s="4">
        <v>25479619.924337957</v>
      </c>
      <c r="R212" s="4">
        <v>22498356.400506973</v>
      </c>
      <c r="S212" s="4">
        <v>24194713.800253488</v>
      </c>
      <c r="T212" s="2">
        <f t="shared" si="34"/>
        <v>40.410677200000002</v>
      </c>
      <c r="U212" s="35">
        <v>0</v>
      </c>
      <c r="V212" s="5">
        <v>0</v>
      </c>
      <c r="W212" s="4">
        <v>68</v>
      </c>
      <c r="X212" s="10">
        <v>56</v>
      </c>
      <c r="Y212" s="1">
        <f t="shared" si="28"/>
        <v>0</v>
      </c>
      <c r="Z212" s="1">
        <f t="shared" si="29"/>
        <v>0</v>
      </c>
      <c r="AA212" s="1">
        <f t="shared" si="30"/>
        <v>0</v>
      </c>
      <c r="AB212" s="1">
        <f t="shared" si="31"/>
        <v>0</v>
      </c>
      <c r="AC212" s="1">
        <f t="shared" si="32"/>
        <v>1</v>
      </c>
      <c r="AD212" s="1">
        <f t="shared" si="33"/>
        <v>0</v>
      </c>
    </row>
    <row r="213" spans="1:30" x14ac:dyDescent="0.2">
      <c r="A213" s="12">
        <v>58.03</v>
      </c>
      <c r="B213" s="12" t="s">
        <v>282</v>
      </c>
      <c r="C213" s="12" t="s">
        <v>241</v>
      </c>
      <c r="D213" s="12" t="s">
        <v>34</v>
      </c>
      <c r="E213" s="4">
        <v>4</v>
      </c>
      <c r="F213" s="4" t="s">
        <v>568</v>
      </c>
      <c r="G213" s="2" t="s">
        <v>285</v>
      </c>
      <c r="H213" s="3">
        <v>41201</v>
      </c>
      <c r="I213" s="10">
        <f t="shared" si="27"/>
        <v>2012</v>
      </c>
      <c r="J213" s="17">
        <v>366</v>
      </c>
      <c r="K213" s="4">
        <v>5000000</v>
      </c>
      <c r="L213" s="4">
        <v>29003866</v>
      </c>
      <c r="M213" s="4">
        <v>53900335</v>
      </c>
      <c r="N213" s="4">
        <v>140096503</v>
      </c>
      <c r="O213" s="4">
        <v>749711405.42046297</v>
      </c>
      <c r="P213" s="15">
        <v>191249484</v>
      </c>
      <c r="Q213" s="4">
        <v>17600063.190954775</v>
      </c>
      <c r="R213" s="4">
        <v>25479619.924337957</v>
      </c>
      <c r="S213" s="4">
        <v>24623015.841614977</v>
      </c>
      <c r="T213" s="2">
        <f t="shared" si="34"/>
        <v>28.019300600000001</v>
      </c>
      <c r="U213" s="35">
        <v>1</v>
      </c>
      <c r="V213" s="5">
        <v>0</v>
      </c>
      <c r="W213" s="4">
        <v>24</v>
      </c>
      <c r="X213" s="10">
        <v>48</v>
      </c>
      <c r="Y213" s="1">
        <f t="shared" si="28"/>
        <v>0</v>
      </c>
      <c r="Z213" s="1">
        <f t="shared" si="29"/>
        <v>0</v>
      </c>
      <c r="AA213" s="1">
        <f t="shared" si="30"/>
        <v>0</v>
      </c>
      <c r="AB213" s="1">
        <f t="shared" si="31"/>
        <v>0</v>
      </c>
      <c r="AC213" s="1">
        <f t="shared" si="32"/>
        <v>1</v>
      </c>
      <c r="AD213" s="1">
        <f t="shared" si="33"/>
        <v>0</v>
      </c>
    </row>
    <row r="214" spans="1:30" x14ac:dyDescent="0.2">
      <c r="A214" s="12">
        <v>58.04</v>
      </c>
      <c r="B214" s="12" t="s">
        <v>282</v>
      </c>
      <c r="C214" s="12" t="s">
        <v>241</v>
      </c>
      <c r="D214" s="12" t="s">
        <v>34</v>
      </c>
      <c r="E214" s="4">
        <v>5</v>
      </c>
      <c r="F214" s="4" t="s">
        <v>568</v>
      </c>
      <c r="G214" s="2" t="s">
        <v>286</v>
      </c>
      <c r="H214" s="3">
        <v>41642</v>
      </c>
      <c r="I214" s="10">
        <f t="shared" si="27"/>
        <v>2014</v>
      </c>
      <c r="J214" s="17">
        <v>364</v>
      </c>
      <c r="K214" s="4">
        <v>5000000</v>
      </c>
      <c r="L214" s="4">
        <v>18343611</v>
      </c>
      <c r="M214" s="4">
        <v>32462372</v>
      </c>
      <c r="N214" s="4">
        <v>86362372</v>
      </c>
      <c r="O214" s="4">
        <v>750263262.89590096</v>
      </c>
      <c r="P214" s="15">
        <v>178461238.75</v>
      </c>
      <c r="Q214" s="4">
        <v>10570669.767441861</v>
      </c>
      <c r="R214" s="4">
        <v>17600063.190954775</v>
      </c>
      <c r="S214" s="4">
        <v>22867277.678949926</v>
      </c>
      <c r="T214" s="2">
        <f t="shared" si="34"/>
        <v>17.2724744</v>
      </c>
      <c r="U214" s="35">
        <v>0</v>
      </c>
      <c r="V214" s="5">
        <v>0</v>
      </c>
      <c r="W214" s="4">
        <v>37</v>
      </c>
      <c r="X214" s="10">
        <v>51</v>
      </c>
      <c r="Y214" s="1">
        <f t="shared" si="28"/>
        <v>0</v>
      </c>
      <c r="Z214" s="1">
        <f t="shared" si="29"/>
        <v>0</v>
      </c>
      <c r="AA214" s="1">
        <f t="shared" si="30"/>
        <v>0</v>
      </c>
      <c r="AB214" s="1">
        <f t="shared" si="31"/>
        <v>0</v>
      </c>
      <c r="AC214" s="1">
        <f t="shared" si="32"/>
        <v>1</v>
      </c>
      <c r="AD214" s="1">
        <f t="shared" si="33"/>
        <v>0</v>
      </c>
    </row>
    <row r="215" spans="1:30" x14ac:dyDescent="0.2">
      <c r="A215" s="12">
        <v>59.01</v>
      </c>
      <c r="B215" s="12" t="s">
        <v>287</v>
      </c>
      <c r="C215" s="12" t="s">
        <v>193</v>
      </c>
      <c r="D215" s="12" t="s">
        <v>34</v>
      </c>
      <c r="E215" s="4">
        <v>2</v>
      </c>
      <c r="F215" s="4" t="s">
        <v>566</v>
      </c>
      <c r="G215" s="2" t="s">
        <v>288</v>
      </c>
      <c r="H215" s="3">
        <v>41803</v>
      </c>
      <c r="I215" s="10">
        <f t="shared" si="27"/>
        <v>2014</v>
      </c>
      <c r="J215" s="17">
        <v>441</v>
      </c>
      <c r="K215" s="4">
        <v>145000000</v>
      </c>
      <c r="L215" s="4">
        <v>49451322</v>
      </c>
      <c r="M215" s="4">
        <v>177002924</v>
      </c>
      <c r="N215" s="4">
        <v>616102924</v>
      </c>
      <c r="O215" s="4">
        <v>751366977.84677601</v>
      </c>
      <c r="P215" s="15">
        <v>494870991</v>
      </c>
      <c r="Q215" s="4">
        <v>75410394.614443079</v>
      </c>
      <c r="R215" s="4">
        <v>62721291.634980991</v>
      </c>
      <c r="S215" s="4">
        <v>62721291.634980991</v>
      </c>
      <c r="T215" s="2">
        <f t="shared" si="34"/>
        <v>4.2489856827586205</v>
      </c>
      <c r="U215" s="35">
        <v>1</v>
      </c>
      <c r="V215" s="28">
        <v>0</v>
      </c>
      <c r="W215" s="4">
        <v>91</v>
      </c>
      <c r="X215" s="10">
        <v>35</v>
      </c>
      <c r="Y215" s="1">
        <f t="shared" si="28"/>
        <v>0</v>
      </c>
      <c r="Z215" s="1">
        <f t="shared" si="29"/>
        <v>0</v>
      </c>
      <c r="AA215" s="1">
        <f t="shared" si="30"/>
        <v>1</v>
      </c>
      <c r="AB215" s="1">
        <f t="shared" si="31"/>
        <v>0</v>
      </c>
      <c r="AC215" s="1">
        <f t="shared" si="32"/>
        <v>0</v>
      </c>
      <c r="AD215" s="1">
        <f t="shared" si="33"/>
        <v>0</v>
      </c>
    </row>
    <row r="216" spans="1:30" x14ac:dyDescent="0.2">
      <c r="A216" s="12">
        <v>59.01</v>
      </c>
      <c r="B216" s="12" t="s">
        <v>329</v>
      </c>
      <c r="C216" s="12" t="s">
        <v>127</v>
      </c>
      <c r="D216" s="12" t="s">
        <v>34</v>
      </c>
      <c r="E216" s="4">
        <v>2</v>
      </c>
      <c r="F216" s="4" t="s">
        <v>566</v>
      </c>
      <c r="G216" s="2" t="s">
        <v>330</v>
      </c>
      <c r="H216" s="3">
        <v>32675</v>
      </c>
      <c r="I216" s="10">
        <f t="shared" si="27"/>
        <v>1989</v>
      </c>
      <c r="J216" s="17">
        <v>1834</v>
      </c>
      <c r="L216" s="4">
        <v>29472894</v>
      </c>
      <c r="M216" s="4">
        <v>110000794</v>
      </c>
      <c r="N216" s="4">
        <v>213006056</v>
      </c>
      <c r="O216" s="4">
        <v>776200564.24146402</v>
      </c>
      <c r="P216" s="15">
        <v>295212467</v>
      </c>
      <c r="Q216" s="4">
        <v>53653918.387909316</v>
      </c>
      <c r="R216" s="4">
        <v>87860853.273809522</v>
      </c>
      <c r="S216" s="4">
        <v>87860853.273809522</v>
      </c>
      <c r="T216" s="2"/>
      <c r="U216" s="35">
        <v>1</v>
      </c>
      <c r="V216" s="5">
        <v>0</v>
      </c>
      <c r="W216" s="4">
        <v>50</v>
      </c>
      <c r="X216" s="10">
        <v>91</v>
      </c>
      <c r="Y216" s="1">
        <f t="shared" si="28"/>
        <v>0</v>
      </c>
      <c r="Z216" s="1">
        <f t="shared" si="29"/>
        <v>0</v>
      </c>
      <c r="AA216" s="1">
        <f t="shared" si="30"/>
        <v>0</v>
      </c>
      <c r="AB216" s="1">
        <f t="shared" si="31"/>
        <v>1</v>
      </c>
      <c r="AC216" s="1">
        <f t="shared" si="32"/>
        <v>0</v>
      </c>
      <c r="AD216" s="1">
        <f t="shared" si="33"/>
        <v>0</v>
      </c>
    </row>
    <row r="217" spans="1:30" x14ac:dyDescent="0.2">
      <c r="A217" s="12">
        <v>60.01</v>
      </c>
      <c r="B217" s="12" t="s">
        <v>289</v>
      </c>
      <c r="C217" s="12" t="s">
        <v>24</v>
      </c>
      <c r="D217" s="12" t="s">
        <v>34</v>
      </c>
      <c r="E217" s="4">
        <v>2</v>
      </c>
      <c r="F217" s="4" t="s">
        <v>566</v>
      </c>
      <c r="G217" s="26" t="s">
        <v>290</v>
      </c>
      <c r="H217" s="3">
        <v>39437</v>
      </c>
      <c r="I217" s="10">
        <f t="shared" si="27"/>
        <v>2007</v>
      </c>
      <c r="J217" s="17">
        <v>1540</v>
      </c>
      <c r="L217" s="4">
        <v>44783772</v>
      </c>
      <c r="M217" s="4">
        <v>219961501</v>
      </c>
      <c r="N217" s="4">
        <v>457325804</v>
      </c>
      <c r="O217" s="4">
        <v>752470692.79765105</v>
      </c>
      <c r="P217" s="15">
        <v>331323410</v>
      </c>
      <c r="Q217" s="4">
        <v>66471773.837209307</v>
      </c>
      <c r="R217" s="4">
        <v>53353206.119162641</v>
      </c>
      <c r="S217" s="4">
        <v>53353206.119162641</v>
      </c>
      <c r="T217" s="2"/>
      <c r="U217" s="35">
        <v>1</v>
      </c>
      <c r="V217" s="5">
        <v>0</v>
      </c>
      <c r="W217" s="4">
        <v>35</v>
      </c>
      <c r="X217" s="10">
        <v>76</v>
      </c>
      <c r="Y217" s="1">
        <f t="shared" si="28"/>
        <v>0</v>
      </c>
      <c r="Z217" s="1">
        <f t="shared" si="29"/>
        <v>1</v>
      </c>
      <c r="AA217" s="1">
        <f t="shared" si="30"/>
        <v>0</v>
      </c>
      <c r="AB217" s="1">
        <f t="shared" si="31"/>
        <v>0</v>
      </c>
      <c r="AC217" s="1">
        <f t="shared" si="32"/>
        <v>0</v>
      </c>
      <c r="AD217" s="1">
        <f t="shared" si="33"/>
        <v>0</v>
      </c>
    </row>
    <row r="218" spans="1:30" x14ac:dyDescent="0.2">
      <c r="A218" s="12">
        <v>61.01</v>
      </c>
      <c r="B218" s="12" t="s">
        <v>291</v>
      </c>
      <c r="C218" s="12" t="s">
        <v>193</v>
      </c>
      <c r="D218" s="12" t="s">
        <v>34</v>
      </c>
      <c r="E218" s="4">
        <v>2</v>
      </c>
      <c r="F218" s="4" t="s">
        <v>566</v>
      </c>
      <c r="G218" s="2" t="s">
        <v>292</v>
      </c>
      <c r="H218" s="3">
        <v>40689</v>
      </c>
      <c r="I218" s="10">
        <f t="shared" si="27"/>
        <v>2011</v>
      </c>
      <c r="J218" s="17">
        <v>1127</v>
      </c>
      <c r="K218" s="4">
        <v>150000000</v>
      </c>
      <c r="L218" s="4">
        <v>47656302</v>
      </c>
      <c r="M218" s="4">
        <v>165249063</v>
      </c>
      <c r="N218" s="4">
        <v>664837547</v>
      </c>
      <c r="O218" s="4">
        <v>753574407.74852598</v>
      </c>
      <c r="P218" s="15">
        <v>631910531</v>
      </c>
      <c r="Q218" s="4">
        <v>83838278.310214385</v>
      </c>
      <c r="R218" s="4">
        <v>88009823.259052932</v>
      </c>
      <c r="S218" s="4">
        <v>88009823.259052932</v>
      </c>
      <c r="T218" s="2">
        <f t="shared" ref="T218:T232" si="35">N218/K218</f>
        <v>4.4322503133333333</v>
      </c>
      <c r="U218" s="35">
        <v>1</v>
      </c>
      <c r="V218" s="5">
        <v>0</v>
      </c>
      <c r="W218" s="4">
        <v>81</v>
      </c>
      <c r="X218" s="10">
        <v>82</v>
      </c>
      <c r="Y218" s="1">
        <f t="shared" si="28"/>
        <v>0</v>
      </c>
      <c r="Z218" s="1">
        <f t="shared" si="29"/>
        <v>0</v>
      </c>
      <c r="AA218" s="1">
        <f t="shared" si="30"/>
        <v>1</v>
      </c>
      <c r="AB218" s="1">
        <f t="shared" si="31"/>
        <v>0</v>
      </c>
      <c r="AC218" s="1">
        <f t="shared" si="32"/>
        <v>0</v>
      </c>
      <c r="AD218" s="1">
        <f t="shared" si="33"/>
        <v>0</v>
      </c>
    </row>
    <row r="219" spans="1:30" x14ac:dyDescent="0.2">
      <c r="A219" s="12">
        <v>62.01</v>
      </c>
      <c r="B219" s="12" t="s">
        <v>293</v>
      </c>
      <c r="C219" s="12" t="s">
        <v>13</v>
      </c>
      <c r="D219" s="12" t="s">
        <v>34</v>
      </c>
      <c r="E219" s="4">
        <v>2</v>
      </c>
      <c r="F219" s="4" t="s">
        <v>565</v>
      </c>
      <c r="G219" s="2" t="s">
        <v>294</v>
      </c>
      <c r="H219" s="3">
        <v>41187</v>
      </c>
      <c r="I219" s="10">
        <f t="shared" si="27"/>
        <v>2012</v>
      </c>
      <c r="J219" s="17">
        <v>1084</v>
      </c>
      <c r="K219" s="4">
        <v>45000000</v>
      </c>
      <c r="L219" s="4">
        <v>49514769</v>
      </c>
      <c r="M219" s="4">
        <v>139854287</v>
      </c>
      <c r="N219" s="4">
        <v>377807404</v>
      </c>
      <c r="O219" s="4">
        <v>754678122.69940102</v>
      </c>
      <c r="P219" s="15">
        <v>226941585</v>
      </c>
      <c r="Q219" s="4">
        <v>47463241.708542712</v>
      </c>
      <c r="R219" s="4">
        <v>30258878</v>
      </c>
      <c r="S219" s="4">
        <v>30258878</v>
      </c>
      <c r="T219" s="2">
        <f t="shared" si="35"/>
        <v>8.3957200888888881</v>
      </c>
      <c r="U219" s="35">
        <v>1</v>
      </c>
      <c r="V219" s="5">
        <v>0</v>
      </c>
      <c r="W219" s="4">
        <v>21</v>
      </c>
      <c r="X219" s="10">
        <v>85</v>
      </c>
      <c r="Y219" s="1">
        <f t="shared" si="28"/>
        <v>1</v>
      </c>
      <c r="Z219" s="1">
        <f t="shared" si="29"/>
        <v>0</v>
      </c>
      <c r="AA219" s="1">
        <f t="shared" si="30"/>
        <v>0</v>
      </c>
      <c r="AB219" s="1">
        <f t="shared" si="31"/>
        <v>0</v>
      </c>
      <c r="AC219" s="1">
        <f t="shared" si="32"/>
        <v>0</v>
      </c>
      <c r="AD219" s="1">
        <f t="shared" si="33"/>
        <v>0</v>
      </c>
    </row>
    <row r="220" spans="1:30" x14ac:dyDescent="0.2">
      <c r="A220" s="12">
        <v>62.02</v>
      </c>
      <c r="B220" s="12" t="s">
        <v>293</v>
      </c>
      <c r="C220" s="12" t="s">
        <v>13</v>
      </c>
      <c r="D220" s="12" t="s">
        <v>34</v>
      </c>
      <c r="E220" s="4">
        <v>3</v>
      </c>
      <c r="F220" s="4" t="s">
        <v>565</v>
      </c>
      <c r="G220" s="2" t="s">
        <v>295</v>
      </c>
      <c r="H220" s="3">
        <v>42013</v>
      </c>
      <c r="I220" s="10">
        <f t="shared" si="27"/>
        <v>2015</v>
      </c>
      <c r="J220" s="17">
        <v>1344</v>
      </c>
      <c r="K220" s="4">
        <v>48000000</v>
      </c>
      <c r="L220" s="4">
        <v>39201657</v>
      </c>
      <c r="M220" s="4">
        <v>89256424</v>
      </c>
      <c r="N220" s="4">
        <v>327656424</v>
      </c>
      <c r="O220" s="4">
        <v>755229980.17483795</v>
      </c>
      <c r="P220" s="15">
        <v>302374494.5</v>
      </c>
      <c r="Q220" s="4">
        <v>38867903.202846974</v>
      </c>
      <c r="R220" s="4">
        <v>47463241.708542712</v>
      </c>
      <c r="S220" s="4">
        <v>38861059.854271352</v>
      </c>
      <c r="T220" s="2">
        <f t="shared" si="35"/>
        <v>6.8261754999999997</v>
      </c>
      <c r="U220" s="35">
        <v>1</v>
      </c>
      <c r="V220" s="5">
        <v>0</v>
      </c>
      <c r="W220" s="4">
        <v>10</v>
      </c>
      <c r="X220" s="10">
        <v>53</v>
      </c>
      <c r="Y220" s="1">
        <f t="shared" si="28"/>
        <v>1</v>
      </c>
      <c r="Z220" s="1">
        <f t="shared" si="29"/>
        <v>0</v>
      </c>
      <c r="AA220" s="1">
        <f t="shared" si="30"/>
        <v>0</v>
      </c>
      <c r="AB220" s="1">
        <f t="shared" si="31"/>
        <v>0</v>
      </c>
      <c r="AC220" s="1">
        <f t="shared" si="32"/>
        <v>0</v>
      </c>
      <c r="AD220" s="1">
        <f t="shared" si="33"/>
        <v>0</v>
      </c>
    </row>
    <row r="221" spans="1:30" x14ac:dyDescent="0.2">
      <c r="A221" s="12">
        <v>63.01</v>
      </c>
      <c r="B221" s="12" t="s">
        <v>296</v>
      </c>
      <c r="C221" s="12" t="s">
        <v>241</v>
      </c>
      <c r="D221" s="12" t="s">
        <v>34</v>
      </c>
      <c r="E221" s="4">
        <v>2</v>
      </c>
      <c r="F221" s="4" t="s">
        <v>568</v>
      </c>
      <c r="G221" s="2" t="s">
        <v>297</v>
      </c>
      <c r="H221" s="3">
        <v>29706</v>
      </c>
      <c r="I221" s="10">
        <f t="shared" si="27"/>
        <v>1981</v>
      </c>
      <c r="J221" s="17">
        <v>826</v>
      </c>
      <c r="K221" s="4">
        <v>1250000</v>
      </c>
      <c r="L221" s="4">
        <v>6429784</v>
      </c>
      <c r="M221" s="4">
        <v>21722776</v>
      </c>
      <c r="N221" s="4">
        <v>21722776</v>
      </c>
      <c r="O221" s="4">
        <v>756333695.12571299</v>
      </c>
      <c r="P221" s="15">
        <v>59754601</v>
      </c>
      <c r="Q221" s="4">
        <v>7813948.2014388498</v>
      </c>
      <c r="R221" s="4">
        <v>22213606.319702603</v>
      </c>
      <c r="S221" s="4">
        <v>22213606.319702603</v>
      </c>
      <c r="T221" s="2">
        <f t="shared" si="35"/>
        <v>17.378220800000001</v>
      </c>
      <c r="U221" s="35">
        <v>0</v>
      </c>
      <c r="V221" s="5">
        <v>0</v>
      </c>
      <c r="W221" s="4">
        <v>32</v>
      </c>
      <c r="X221" s="10">
        <v>61</v>
      </c>
      <c r="Y221" s="1">
        <f t="shared" si="28"/>
        <v>0</v>
      </c>
      <c r="Z221" s="1">
        <f t="shared" si="29"/>
        <v>0</v>
      </c>
      <c r="AA221" s="1">
        <f t="shared" si="30"/>
        <v>0</v>
      </c>
      <c r="AB221" s="1">
        <f t="shared" si="31"/>
        <v>0</v>
      </c>
      <c r="AC221" s="1">
        <f t="shared" si="32"/>
        <v>1</v>
      </c>
      <c r="AD221" s="1">
        <f t="shared" si="33"/>
        <v>0</v>
      </c>
    </row>
    <row r="222" spans="1:30" x14ac:dyDescent="0.2">
      <c r="A222" s="12">
        <v>63.02</v>
      </c>
      <c r="B222" s="12" t="s">
        <v>296</v>
      </c>
      <c r="C222" s="12" t="s">
        <v>241</v>
      </c>
      <c r="D222" s="12" t="s">
        <v>34</v>
      </c>
      <c r="E222" s="4">
        <v>3</v>
      </c>
      <c r="F222" s="4" t="s">
        <v>568</v>
      </c>
      <c r="G222" s="2" t="s">
        <v>298</v>
      </c>
      <c r="H222" s="3">
        <v>30176</v>
      </c>
      <c r="I222" s="10">
        <f t="shared" si="27"/>
        <v>1982</v>
      </c>
      <c r="J222" s="17">
        <v>356</v>
      </c>
      <c r="K222" s="4">
        <v>2250000</v>
      </c>
      <c r="L222" s="4">
        <v>9406522</v>
      </c>
      <c r="M222" s="4">
        <v>33985198</v>
      </c>
      <c r="N222" s="4">
        <v>33985198</v>
      </c>
      <c r="O222" s="4">
        <v>756885552.60115099</v>
      </c>
      <c r="P222" s="15">
        <v>40738688.5</v>
      </c>
      <c r="Q222" s="4">
        <v>11559591.156462586</v>
      </c>
      <c r="R222" s="4">
        <v>7813948.2014388498</v>
      </c>
      <c r="S222" s="4">
        <v>15013777.260570727</v>
      </c>
      <c r="T222" s="2">
        <f t="shared" si="35"/>
        <v>15.104532444444445</v>
      </c>
      <c r="U222" s="35">
        <v>0</v>
      </c>
      <c r="V222" s="5">
        <v>0</v>
      </c>
      <c r="W222" s="4">
        <v>12</v>
      </c>
      <c r="X222" s="10">
        <v>49</v>
      </c>
      <c r="Y222" s="1">
        <f t="shared" si="28"/>
        <v>0</v>
      </c>
      <c r="Z222" s="1">
        <f t="shared" si="29"/>
        <v>0</v>
      </c>
      <c r="AA222" s="1">
        <f t="shared" si="30"/>
        <v>0</v>
      </c>
      <c r="AB222" s="1">
        <f t="shared" si="31"/>
        <v>0</v>
      </c>
      <c r="AC222" s="1">
        <f t="shared" si="32"/>
        <v>1</v>
      </c>
      <c r="AD222" s="1">
        <f t="shared" si="33"/>
        <v>0</v>
      </c>
    </row>
    <row r="223" spans="1:30" x14ac:dyDescent="0.2">
      <c r="A223" s="12">
        <v>63.03</v>
      </c>
      <c r="B223" s="12" t="s">
        <v>296</v>
      </c>
      <c r="C223" s="12" t="s">
        <v>241</v>
      </c>
      <c r="D223" s="12" t="s">
        <v>34</v>
      </c>
      <c r="E223" s="4">
        <v>4</v>
      </c>
      <c r="F223" s="4" t="s">
        <v>568</v>
      </c>
      <c r="G223" s="2" t="s">
        <v>299</v>
      </c>
      <c r="H223" s="3">
        <v>30785</v>
      </c>
      <c r="I223" s="10">
        <f t="shared" si="27"/>
        <v>1984</v>
      </c>
      <c r="J223" s="17">
        <v>470</v>
      </c>
      <c r="K223" s="4">
        <v>2600000</v>
      </c>
      <c r="L223" s="4">
        <v>11183148</v>
      </c>
      <c r="M223" s="4">
        <v>30393007</v>
      </c>
      <c r="N223" s="4">
        <v>30393007</v>
      </c>
      <c r="O223" s="4">
        <v>757437410.07658803</v>
      </c>
      <c r="P223" s="15">
        <v>38487525</v>
      </c>
      <c r="Q223" s="4">
        <v>9045537.7976190485</v>
      </c>
      <c r="R223" s="4">
        <v>11559591.156462586</v>
      </c>
      <c r="S223" s="4">
        <v>13862381.892534681</v>
      </c>
      <c r="T223" s="2">
        <f t="shared" si="35"/>
        <v>11.689618076923077</v>
      </c>
      <c r="U223" s="35">
        <v>0</v>
      </c>
      <c r="V223" s="5">
        <v>0</v>
      </c>
      <c r="W223" s="4">
        <v>25</v>
      </c>
      <c r="X223" s="10">
        <v>43</v>
      </c>
      <c r="Y223" s="1">
        <f t="shared" si="28"/>
        <v>0</v>
      </c>
      <c r="Z223" s="1">
        <f t="shared" si="29"/>
        <v>0</v>
      </c>
      <c r="AA223" s="1">
        <f t="shared" si="30"/>
        <v>0</v>
      </c>
      <c r="AB223" s="1">
        <f t="shared" si="31"/>
        <v>0</v>
      </c>
      <c r="AC223" s="1">
        <f t="shared" si="32"/>
        <v>1</v>
      </c>
      <c r="AD223" s="1">
        <f t="shared" si="33"/>
        <v>0</v>
      </c>
    </row>
    <row r="224" spans="1:30" x14ac:dyDescent="0.2">
      <c r="A224" s="12">
        <v>63.04</v>
      </c>
      <c r="B224" s="12" t="s">
        <v>296</v>
      </c>
      <c r="C224" s="12" t="s">
        <v>241</v>
      </c>
      <c r="D224" s="12" t="s">
        <v>34</v>
      </c>
      <c r="E224" s="4">
        <v>5</v>
      </c>
      <c r="F224" s="4" t="s">
        <v>568</v>
      </c>
      <c r="G224" s="2" t="s">
        <v>300</v>
      </c>
      <c r="H224" s="3">
        <v>31128</v>
      </c>
      <c r="I224" s="10">
        <f t="shared" si="27"/>
        <v>1985</v>
      </c>
      <c r="J224" s="17">
        <v>609</v>
      </c>
      <c r="K224" s="4">
        <v>2200000</v>
      </c>
      <c r="L224" s="4">
        <v>8032883</v>
      </c>
      <c r="M224" s="4">
        <v>20674880</v>
      </c>
      <c r="N224" s="4">
        <v>20674880</v>
      </c>
      <c r="O224" s="4">
        <v>757989267.55202699</v>
      </c>
      <c r="P224" s="15">
        <v>36463895.5</v>
      </c>
      <c r="Q224" s="4">
        <v>5823909.8591549294</v>
      </c>
      <c r="R224" s="4">
        <v>9045537.7976190485</v>
      </c>
      <c r="S224" s="4">
        <v>12658170.868805774</v>
      </c>
      <c r="T224" s="2">
        <f t="shared" si="35"/>
        <v>9.3976727272727274</v>
      </c>
      <c r="U224" s="35">
        <v>0</v>
      </c>
      <c r="V224" s="5">
        <v>0</v>
      </c>
      <c r="W224" s="4">
        <v>16</v>
      </c>
      <c r="X224" s="10">
        <v>50</v>
      </c>
      <c r="Y224" s="1">
        <f t="shared" si="28"/>
        <v>0</v>
      </c>
      <c r="Z224" s="1">
        <f t="shared" si="29"/>
        <v>0</v>
      </c>
      <c r="AA224" s="1">
        <f t="shared" si="30"/>
        <v>0</v>
      </c>
      <c r="AB224" s="1">
        <f t="shared" si="31"/>
        <v>0</v>
      </c>
      <c r="AC224" s="1">
        <f t="shared" si="32"/>
        <v>1</v>
      </c>
      <c r="AD224" s="1">
        <f t="shared" si="33"/>
        <v>0</v>
      </c>
    </row>
    <row r="225" spans="1:30" x14ac:dyDescent="0.2">
      <c r="A225" s="12">
        <v>63.05</v>
      </c>
      <c r="B225" s="12" t="s">
        <v>296</v>
      </c>
      <c r="C225" s="12" t="s">
        <v>241</v>
      </c>
      <c r="D225" s="12" t="s">
        <v>34</v>
      </c>
      <c r="E225" s="4">
        <v>6</v>
      </c>
      <c r="F225" s="4" t="s">
        <v>568</v>
      </c>
      <c r="G225" s="2" t="s">
        <v>301</v>
      </c>
      <c r="H225" s="3">
        <v>31625</v>
      </c>
      <c r="I225" s="10">
        <f t="shared" si="27"/>
        <v>1986</v>
      </c>
      <c r="J225" s="17">
        <v>343</v>
      </c>
      <c r="K225" s="4">
        <v>3000000</v>
      </c>
      <c r="L225" s="4">
        <v>6750837</v>
      </c>
      <c r="M225" s="4">
        <v>17834917</v>
      </c>
      <c r="N225" s="4">
        <v>17834917</v>
      </c>
      <c r="O225" s="4">
        <v>758541125.02746296</v>
      </c>
      <c r="P225" s="15">
        <v>33306092.399999999</v>
      </c>
      <c r="Q225" s="4">
        <v>4807255.2560646897</v>
      </c>
      <c r="R225" s="4">
        <v>5823909.8591549294</v>
      </c>
      <c r="S225" s="4">
        <v>11291318.666875605</v>
      </c>
      <c r="T225" s="2">
        <f t="shared" si="35"/>
        <v>5.9449723333333333</v>
      </c>
      <c r="U225" s="35">
        <v>0</v>
      </c>
      <c r="V225" s="5">
        <v>0</v>
      </c>
      <c r="W225" s="4">
        <v>52</v>
      </c>
      <c r="X225" s="10">
        <v>26</v>
      </c>
      <c r="Y225" s="1">
        <f t="shared" si="28"/>
        <v>0</v>
      </c>
      <c r="Z225" s="1">
        <f t="shared" si="29"/>
        <v>0</v>
      </c>
      <c r="AA225" s="1">
        <f t="shared" si="30"/>
        <v>0</v>
      </c>
      <c r="AB225" s="1">
        <f t="shared" si="31"/>
        <v>0</v>
      </c>
      <c r="AC225" s="1">
        <f t="shared" si="32"/>
        <v>1</v>
      </c>
      <c r="AD225" s="1">
        <f t="shared" si="33"/>
        <v>0</v>
      </c>
    </row>
    <row r="226" spans="1:30" x14ac:dyDescent="0.2">
      <c r="A226" s="12">
        <v>63.06</v>
      </c>
      <c r="B226" s="12" t="s">
        <v>296</v>
      </c>
      <c r="C226" s="12" t="s">
        <v>241</v>
      </c>
      <c r="D226" s="12" t="s">
        <v>34</v>
      </c>
      <c r="E226" s="4">
        <v>7</v>
      </c>
      <c r="F226" s="4" t="s">
        <v>568</v>
      </c>
      <c r="G226" s="2" t="s">
        <v>302</v>
      </c>
      <c r="H226" s="3">
        <v>32276</v>
      </c>
      <c r="I226" s="10">
        <f t="shared" si="27"/>
        <v>1988</v>
      </c>
      <c r="J226" s="17">
        <v>497</v>
      </c>
      <c r="K226" s="4">
        <v>2800000</v>
      </c>
      <c r="L226" s="4">
        <v>8245038</v>
      </c>
      <c r="M226" s="4">
        <v>19170001</v>
      </c>
      <c r="N226" s="4">
        <v>19170001</v>
      </c>
      <c r="O226" s="4">
        <v>759092982.50290096</v>
      </c>
      <c r="P226" s="15">
        <v>30727563.170000002</v>
      </c>
      <c r="Q226" s="4">
        <v>4664233.8199513378</v>
      </c>
      <c r="R226" s="4">
        <v>4807255.2560646897</v>
      </c>
      <c r="S226" s="4">
        <v>10210641.431740453</v>
      </c>
      <c r="T226" s="2">
        <f t="shared" si="35"/>
        <v>6.8464289285714282</v>
      </c>
      <c r="U226" s="35">
        <v>0</v>
      </c>
      <c r="V226" s="28">
        <v>0</v>
      </c>
      <c r="W226" s="4">
        <v>26</v>
      </c>
      <c r="X226" s="10">
        <v>51</v>
      </c>
      <c r="Y226" s="1">
        <f t="shared" si="28"/>
        <v>0</v>
      </c>
      <c r="Z226" s="1">
        <f t="shared" si="29"/>
        <v>0</v>
      </c>
      <c r="AA226" s="1">
        <f t="shared" si="30"/>
        <v>0</v>
      </c>
      <c r="AB226" s="1">
        <f t="shared" si="31"/>
        <v>0</v>
      </c>
      <c r="AC226" s="1">
        <f t="shared" si="32"/>
        <v>1</v>
      </c>
      <c r="AD226" s="1">
        <f t="shared" si="33"/>
        <v>0</v>
      </c>
    </row>
    <row r="227" spans="1:30" x14ac:dyDescent="0.2">
      <c r="A227" s="12">
        <v>63.07</v>
      </c>
      <c r="B227" s="12" t="s">
        <v>296</v>
      </c>
      <c r="C227" s="12" t="s">
        <v>241</v>
      </c>
      <c r="D227" s="12" t="s">
        <v>34</v>
      </c>
      <c r="E227" s="4">
        <v>8</v>
      </c>
      <c r="F227" s="4" t="s">
        <v>568</v>
      </c>
      <c r="G227" s="2" t="s">
        <v>303</v>
      </c>
      <c r="H227" s="3">
        <v>32717</v>
      </c>
      <c r="I227" s="10">
        <f t="shared" si="27"/>
        <v>1989</v>
      </c>
      <c r="J227" s="17">
        <v>651</v>
      </c>
      <c r="K227" s="4">
        <v>5000000</v>
      </c>
      <c r="L227" s="4">
        <v>6251310</v>
      </c>
      <c r="M227" s="4">
        <v>14343976</v>
      </c>
      <c r="N227" s="4">
        <v>14343976</v>
      </c>
      <c r="O227" s="4">
        <v>759644839.978338</v>
      </c>
      <c r="P227" s="15">
        <v>29076482.859999999</v>
      </c>
      <c r="Q227" s="4">
        <v>3613092.1914357683</v>
      </c>
      <c r="R227" s="4">
        <v>4664233.8199513378</v>
      </c>
      <c r="S227" s="4">
        <v>9418297.4871991519</v>
      </c>
      <c r="T227" s="2">
        <f t="shared" si="35"/>
        <v>2.8687952000000001</v>
      </c>
      <c r="U227" s="35">
        <v>0</v>
      </c>
      <c r="V227" s="5">
        <v>0</v>
      </c>
      <c r="W227" s="4">
        <v>9</v>
      </c>
      <c r="X227" s="10">
        <v>37</v>
      </c>
      <c r="Y227" s="1">
        <f t="shared" si="28"/>
        <v>0</v>
      </c>
      <c r="Z227" s="1">
        <f t="shared" si="29"/>
        <v>0</v>
      </c>
      <c r="AA227" s="1">
        <f t="shared" si="30"/>
        <v>0</v>
      </c>
      <c r="AB227" s="1">
        <f t="shared" si="31"/>
        <v>0</v>
      </c>
      <c r="AC227" s="1">
        <f t="shared" si="32"/>
        <v>1</v>
      </c>
      <c r="AD227" s="1">
        <f t="shared" si="33"/>
        <v>0</v>
      </c>
    </row>
    <row r="228" spans="1:30" x14ac:dyDescent="0.2">
      <c r="A228" s="12">
        <v>63.08</v>
      </c>
      <c r="B228" s="12" t="s">
        <v>296</v>
      </c>
      <c r="C228" s="12" t="s">
        <v>241</v>
      </c>
      <c r="D228" s="12" t="s">
        <v>34</v>
      </c>
      <c r="E228" s="4">
        <v>9</v>
      </c>
      <c r="F228" s="4" t="s">
        <v>568</v>
      </c>
      <c r="G228" s="2" t="s">
        <v>304</v>
      </c>
      <c r="H228" s="3">
        <v>34194</v>
      </c>
      <c r="I228" s="10">
        <f t="shared" si="27"/>
        <v>1993</v>
      </c>
      <c r="J228" s="17">
        <v>441</v>
      </c>
      <c r="K228" s="4">
        <v>3000000</v>
      </c>
      <c r="L228" s="4">
        <v>7552190</v>
      </c>
      <c r="M228" s="4">
        <v>15935068</v>
      </c>
      <c r="N228" s="4">
        <v>15935068</v>
      </c>
      <c r="O228" s="4">
        <v>760196697.453776</v>
      </c>
      <c r="P228" s="15">
        <v>27234919.5</v>
      </c>
      <c r="Q228" s="4">
        <v>3849050.2415458942</v>
      </c>
      <c r="R228" s="4">
        <v>3613092.1914357683</v>
      </c>
      <c r="S228" s="4">
        <v>8692646.8252287284</v>
      </c>
      <c r="T228" s="2">
        <f t="shared" si="35"/>
        <v>5.3116893333333337</v>
      </c>
      <c r="U228" s="35">
        <v>0</v>
      </c>
      <c r="V228" s="5">
        <v>0</v>
      </c>
      <c r="W228" s="4">
        <v>24</v>
      </c>
      <c r="X228" s="10">
        <v>27</v>
      </c>
      <c r="Y228" s="1">
        <f t="shared" si="28"/>
        <v>0</v>
      </c>
      <c r="Z228" s="1">
        <f t="shared" si="29"/>
        <v>0</v>
      </c>
      <c r="AA228" s="1">
        <f t="shared" si="30"/>
        <v>0</v>
      </c>
      <c r="AB228" s="1">
        <f t="shared" si="31"/>
        <v>0</v>
      </c>
      <c r="AC228" s="1">
        <f t="shared" si="32"/>
        <v>1</v>
      </c>
      <c r="AD228" s="1">
        <f t="shared" si="33"/>
        <v>0</v>
      </c>
    </row>
    <row r="229" spans="1:30" x14ac:dyDescent="0.2">
      <c r="A229" s="12">
        <v>63.09</v>
      </c>
      <c r="B229" s="12" t="s">
        <v>296</v>
      </c>
      <c r="C229" s="12" t="s">
        <v>241</v>
      </c>
      <c r="D229" s="12" t="s">
        <v>34</v>
      </c>
      <c r="E229" s="4">
        <v>10</v>
      </c>
      <c r="F229" s="4" t="s">
        <v>568</v>
      </c>
      <c r="G229" s="2" t="s">
        <v>305</v>
      </c>
      <c r="H229" s="3">
        <v>37372</v>
      </c>
      <c r="I229" s="10">
        <f t="shared" si="27"/>
        <v>2002</v>
      </c>
      <c r="J229" s="17">
        <v>1477</v>
      </c>
      <c r="K229" s="4">
        <v>14000000</v>
      </c>
      <c r="L229" s="4">
        <v>6649006</v>
      </c>
      <c r="M229" s="4">
        <v>12610731</v>
      </c>
      <c r="N229" s="4">
        <v>16440974</v>
      </c>
      <c r="O229" s="4">
        <v>760748554.92921305</v>
      </c>
      <c r="P229" s="15">
        <v>25979380.440000001</v>
      </c>
      <c r="Q229" s="4">
        <v>2829771.7728055078</v>
      </c>
      <c r="R229" s="4">
        <v>3849050.2415458942</v>
      </c>
      <c r="S229" s="4">
        <v>8154469.4270417476</v>
      </c>
      <c r="T229" s="2">
        <f t="shared" si="35"/>
        <v>1.1743552857142858</v>
      </c>
      <c r="U229" s="35">
        <v>0</v>
      </c>
      <c r="V229" s="28">
        <v>0</v>
      </c>
      <c r="W229" s="4">
        <v>19</v>
      </c>
      <c r="X229" s="10">
        <v>25</v>
      </c>
      <c r="Y229" s="1">
        <f t="shared" si="28"/>
        <v>0</v>
      </c>
      <c r="Z229" s="1">
        <f t="shared" si="29"/>
        <v>0</v>
      </c>
      <c r="AA229" s="1">
        <f t="shared" si="30"/>
        <v>0</v>
      </c>
      <c r="AB229" s="1">
        <f t="shared" si="31"/>
        <v>0</v>
      </c>
      <c r="AC229" s="1">
        <f t="shared" si="32"/>
        <v>1</v>
      </c>
      <c r="AD229" s="1">
        <f t="shared" si="33"/>
        <v>0</v>
      </c>
    </row>
    <row r="230" spans="1:30" x14ac:dyDescent="0.2">
      <c r="A230" s="12">
        <v>63.1</v>
      </c>
      <c r="B230" s="12" t="s">
        <v>296</v>
      </c>
      <c r="C230" s="12" t="s">
        <v>241</v>
      </c>
      <c r="D230" s="12" t="s">
        <v>34</v>
      </c>
      <c r="E230" s="4">
        <v>11</v>
      </c>
      <c r="F230" s="4" t="s">
        <v>568</v>
      </c>
      <c r="G230" s="2" t="s">
        <v>306</v>
      </c>
      <c r="H230" s="3">
        <v>37848</v>
      </c>
      <c r="I230" s="10">
        <f t="shared" si="27"/>
        <v>2003</v>
      </c>
      <c r="J230" s="17">
        <v>3178</v>
      </c>
      <c r="K230" s="4">
        <v>25000000</v>
      </c>
      <c r="L230" s="4">
        <v>36428066</v>
      </c>
      <c r="M230" s="4">
        <v>82490748</v>
      </c>
      <c r="N230" s="4">
        <v>114444496</v>
      </c>
      <c r="O230" s="4">
        <v>761300412.40465105</v>
      </c>
      <c r="P230" s="15">
        <v>25025539.800000001</v>
      </c>
      <c r="Q230" s="4">
        <v>18979186.733001657</v>
      </c>
      <c r="R230" s="4">
        <v>2829771.7728055078</v>
      </c>
      <c r="S230" s="4">
        <v>7621999.6616181238</v>
      </c>
      <c r="T230" s="2">
        <f t="shared" si="35"/>
        <v>4.5777798399999998</v>
      </c>
      <c r="U230" s="35">
        <v>0</v>
      </c>
      <c r="V230" s="5">
        <v>0</v>
      </c>
      <c r="W230" s="4">
        <v>41</v>
      </c>
      <c r="X230" s="10">
        <v>24</v>
      </c>
      <c r="Y230" s="1">
        <f t="shared" si="28"/>
        <v>0</v>
      </c>
      <c r="Z230" s="1">
        <f t="shared" si="29"/>
        <v>0</v>
      </c>
      <c r="AA230" s="1">
        <f t="shared" si="30"/>
        <v>0</v>
      </c>
      <c r="AB230" s="1">
        <f t="shared" si="31"/>
        <v>0</v>
      </c>
      <c r="AC230" s="1">
        <f t="shared" si="32"/>
        <v>1</v>
      </c>
      <c r="AD230" s="1">
        <f t="shared" si="33"/>
        <v>0</v>
      </c>
    </row>
    <row r="231" spans="1:30" x14ac:dyDescent="0.2">
      <c r="A231" s="12">
        <v>63.11</v>
      </c>
      <c r="B231" s="12" t="s">
        <v>296</v>
      </c>
      <c r="C231" s="12" t="s">
        <v>241</v>
      </c>
      <c r="D231" s="12" t="s">
        <v>34</v>
      </c>
      <c r="E231" s="4">
        <v>12</v>
      </c>
      <c r="F231" s="4" t="s">
        <v>568</v>
      </c>
      <c r="G231" s="2" t="s">
        <v>296</v>
      </c>
      <c r="H231" s="3">
        <v>39857</v>
      </c>
      <c r="I231" s="10">
        <f t="shared" si="27"/>
        <v>2009</v>
      </c>
      <c r="J231" s="17">
        <v>2009</v>
      </c>
      <c r="K231" s="4">
        <v>17000000</v>
      </c>
      <c r="L231" s="4">
        <v>40570365</v>
      </c>
      <c r="M231" s="4">
        <v>65002019</v>
      </c>
      <c r="N231" s="4">
        <v>92670237</v>
      </c>
      <c r="O231" s="4">
        <v>761852269.88008904</v>
      </c>
      <c r="P231" s="15">
        <v>33154535.82</v>
      </c>
      <c r="Q231" s="4">
        <v>12356031.6</v>
      </c>
      <c r="R231" s="4">
        <v>18979186.733001657</v>
      </c>
      <c r="S231" s="4">
        <v>8654471.2135620825</v>
      </c>
      <c r="T231" s="2">
        <f t="shared" si="35"/>
        <v>5.4511904117647063</v>
      </c>
      <c r="U231" s="35">
        <v>0</v>
      </c>
      <c r="V231" s="28">
        <v>0</v>
      </c>
      <c r="W231" s="4">
        <v>25</v>
      </c>
      <c r="X231" s="10">
        <v>50</v>
      </c>
      <c r="Y231" s="1">
        <f t="shared" si="28"/>
        <v>0</v>
      </c>
      <c r="Z231" s="1">
        <f t="shared" si="29"/>
        <v>0</v>
      </c>
      <c r="AA231" s="1">
        <f t="shared" si="30"/>
        <v>0</v>
      </c>
      <c r="AB231" s="1">
        <f t="shared" si="31"/>
        <v>0</v>
      </c>
      <c r="AC231" s="1">
        <f t="shared" si="32"/>
        <v>1</v>
      </c>
      <c r="AD231" s="1">
        <f t="shared" si="33"/>
        <v>0</v>
      </c>
    </row>
    <row r="232" spans="1:30" x14ac:dyDescent="0.2">
      <c r="A232" s="12">
        <v>64.010000000000005</v>
      </c>
      <c r="B232" s="12" t="s">
        <v>307</v>
      </c>
      <c r="C232" s="12" t="s">
        <v>92</v>
      </c>
      <c r="D232" s="12" t="s">
        <v>34</v>
      </c>
      <c r="E232" s="4">
        <v>2</v>
      </c>
      <c r="F232" s="4" t="s">
        <v>567</v>
      </c>
      <c r="G232" s="2" t="s">
        <v>308</v>
      </c>
      <c r="H232" s="3">
        <v>37561</v>
      </c>
      <c r="I232" s="10">
        <f t="shared" si="27"/>
        <v>2002</v>
      </c>
      <c r="J232" s="17">
        <v>2912</v>
      </c>
      <c r="K232" s="4">
        <v>65000000</v>
      </c>
      <c r="L232" s="4">
        <v>29008696</v>
      </c>
      <c r="M232" s="4">
        <v>139225854</v>
      </c>
      <c r="N232" s="4">
        <v>172825854</v>
      </c>
      <c r="O232" s="4">
        <v>762955984.83096397</v>
      </c>
      <c r="P232" s="15">
        <v>189666650</v>
      </c>
      <c r="Q232" s="4">
        <v>29746274.354561105</v>
      </c>
      <c r="R232" s="4">
        <v>45374796.650717705</v>
      </c>
      <c r="S232" s="4">
        <v>45374796.650717705</v>
      </c>
      <c r="T232" s="2">
        <f t="shared" si="35"/>
        <v>2.6588592923076924</v>
      </c>
      <c r="U232" s="35">
        <v>1</v>
      </c>
      <c r="V232" s="5">
        <v>0</v>
      </c>
      <c r="W232" s="4">
        <v>55</v>
      </c>
      <c r="X232" s="10">
        <v>65</v>
      </c>
      <c r="Y232" s="1">
        <f t="shared" si="28"/>
        <v>0</v>
      </c>
      <c r="Z232" s="1">
        <f t="shared" si="29"/>
        <v>0</v>
      </c>
      <c r="AA232" s="1">
        <f t="shared" si="30"/>
        <v>0</v>
      </c>
      <c r="AB232" s="1">
        <f t="shared" si="31"/>
        <v>0</v>
      </c>
      <c r="AC232" s="1">
        <f t="shared" si="32"/>
        <v>0</v>
      </c>
      <c r="AD232" s="1">
        <f t="shared" si="33"/>
        <v>1</v>
      </c>
    </row>
    <row r="233" spans="1:30" x14ac:dyDescent="0.2">
      <c r="A233" s="12">
        <v>64.02</v>
      </c>
      <c r="B233" s="12" t="s">
        <v>307</v>
      </c>
      <c r="C233" s="12" t="s">
        <v>92</v>
      </c>
      <c r="D233" s="12" t="s">
        <v>34</v>
      </c>
      <c r="E233" s="4">
        <v>3</v>
      </c>
      <c r="F233" s="4" t="s">
        <v>567</v>
      </c>
      <c r="G233" s="2" t="s">
        <v>309</v>
      </c>
      <c r="H233" s="3">
        <v>39024</v>
      </c>
      <c r="I233" s="10">
        <f t="shared" si="27"/>
        <v>2006</v>
      </c>
      <c r="J233" s="17">
        <v>1463</v>
      </c>
      <c r="L233" s="4">
        <v>19504038</v>
      </c>
      <c r="M233" s="4">
        <v>84500122</v>
      </c>
      <c r="N233" s="4">
        <v>107500122</v>
      </c>
      <c r="O233" s="4">
        <v>763507842.30640101</v>
      </c>
      <c r="P233" s="15">
        <v>181246252</v>
      </c>
      <c r="Q233" s="4">
        <v>16412232.366412215</v>
      </c>
      <c r="R233" s="4">
        <v>29746274.354561105</v>
      </c>
      <c r="S233" s="4">
        <v>37560535.502639405</v>
      </c>
      <c r="T233" s="2"/>
      <c r="U233" s="35">
        <v>1</v>
      </c>
      <c r="V233" s="5">
        <v>0</v>
      </c>
      <c r="W233" s="4">
        <v>15</v>
      </c>
      <c r="X233" s="10">
        <v>42</v>
      </c>
      <c r="Y233" s="1">
        <f t="shared" si="28"/>
        <v>0</v>
      </c>
      <c r="Z233" s="1">
        <f t="shared" si="29"/>
        <v>0</v>
      </c>
      <c r="AA233" s="1">
        <f t="shared" si="30"/>
        <v>0</v>
      </c>
      <c r="AB233" s="1">
        <f t="shared" si="31"/>
        <v>0</v>
      </c>
      <c r="AC233" s="1">
        <f t="shared" si="32"/>
        <v>0</v>
      </c>
      <c r="AD233" s="1">
        <f t="shared" si="33"/>
        <v>1</v>
      </c>
    </row>
    <row r="234" spans="1:30" x14ac:dyDescent="0.2">
      <c r="A234" s="12">
        <v>65.010000000000005</v>
      </c>
      <c r="B234" s="12" t="s">
        <v>310</v>
      </c>
      <c r="C234" s="12" t="s">
        <v>127</v>
      </c>
      <c r="D234" s="12" t="s">
        <v>98</v>
      </c>
      <c r="E234" s="4">
        <v>2</v>
      </c>
      <c r="F234" s="4" t="s">
        <v>565</v>
      </c>
      <c r="G234" s="2" t="s">
        <v>311</v>
      </c>
      <c r="H234" s="3">
        <v>38772</v>
      </c>
      <c r="I234" s="10">
        <f t="shared" si="27"/>
        <v>2006</v>
      </c>
      <c r="J234" s="17">
        <v>364</v>
      </c>
      <c r="K234" s="4">
        <v>10000000</v>
      </c>
      <c r="L234" s="4">
        <v>30030661</v>
      </c>
      <c r="M234" s="4">
        <v>63257940</v>
      </c>
      <c r="N234" s="4">
        <v>63320521</v>
      </c>
      <c r="O234" s="4">
        <v>764611557.25727606</v>
      </c>
      <c r="P234" s="15">
        <v>50458356</v>
      </c>
      <c r="Q234" s="4">
        <v>9667255.1145038176</v>
      </c>
      <c r="R234" s="4">
        <v>7871818.4087363491</v>
      </c>
      <c r="S234" s="4">
        <v>7871818.4087363491</v>
      </c>
      <c r="T234" s="2">
        <f>N234/K234</f>
        <v>6.3320521000000003</v>
      </c>
      <c r="U234" s="35">
        <v>0</v>
      </c>
      <c r="V234" s="5">
        <v>0</v>
      </c>
      <c r="W234" s="4">
        <v>25</v>
      </c>
      <c r="X234" s="10">
        <v>87</v>
      </c>
      <c r="Y234" s="1">
        <f t="shared" si="28"/>
        <v>0</v>
      </c>
      <c r="Z234" s="1">
        <f t="shared" si="29"/>
        <v>0</v>
      </c>
      <c r="AA234" s="1">
        <f t="shared" si="30"/>
        <v>0</v>
      </c>
      <c r="AB234" s="1">
        <f t="shared" si="31"/>
        <v>1</v>
      </c>
      <c r="AC234" s="1">
        <f t="shared" si="32"/>
        <v>0</v>
      </c>
      <c r="AD234" s="1">
        <f t="shared" si="33"/>
        <v>0</v>
      </c>
    </row>
    <row r="235" spans="1:30" x14ac:dyDescent="0.2">
      <c r="A235" s="12">
        <v>65.02</v>
      </c>
      <c r="B235" s="12" t="s">
        <v>310</v>
      </c>
      <c r="C235" s="12" t="s">
        <v>127</v>
      </c>
      <c r="D235" s="12" t="s">
        <v>98</v>
      </c>
      <c r="E235" s="4">
        <v>3</v>
      </c>
      <c r="F235" s="4" t="s">
        <v>565</v>
      </c>
      <c r="G235" s="2" t="s">
        <v>312</v>
      </c>
      <c r="H235" s="3">
        <v>39864</v>
      </c>
      <c r="I235" s="10">
        <f t="shared" si="27"/>
        <v>2009</v>
      </c>
      <c r="J235" s="17">
        <v>1092</v>
      </c>
      <c r="K235" s="4">
        <v>17500000</v>
      </c>
      <c r="L235" s="4">
        <v>41030947</v>
      </c>
      <c r="M235" s="4">
        <v>90508336</v>
      </c>
      <c r="N235" s="4">
        <v>90508336</v>
      </c>
      <c r="O235" s="4">
        <v>765163414.73271406</v>
      </c>
      <c r="P235" s="15">
        <v>56889438.5</v>
      </c>
      <c r="Q235" s="4">
        <v>12067778.133333333</v>
      </c>
      <c r="R235" s="4">
        <v>9667255.1145038176</v>
      </c>
      <c r="S235" s="4">
        <v>8769536.7616200838</v>
      </c>
      <c r="T235" s="2">
        <f>N235/K235</f>
        <v>5.1719049142857143</v>
      </c>
      <c r="U235" s="35">
        <v>1</v>
      </c>
      <c r="V235" s="28">
        <v>0</v>
      </c>
      <c r="W235" s="4">
        <v>29</v>
      </c>
      <c r="X235" s="10">
        <v>84</v>
      </c>
      <c r="Y235" s="1">
        <f t="shared" si="28"/>
        <v>0</v>
      </c>
      <c r="Z235" s="1">
        <f t="shared" si="29"/>
        <v>0</v>
      </c>
      <c r="AA235" s="1">
        <f t="shared" si="30"/>
        <v>0</v>
      </c>
      <c r="AB235" s="1">
        <f t="shared" si="31"/>
        <v>1</v>
      </c>
      <c r="AC235" s="1">
        <f t="shared" si="32"/>
        <v>0</v>
      </c>
      <c r="AD235" s="1">
        <f t="shared" si="33"/>
        <v>0</v>
      </c>
    </row>
    <row r="236" spans="1:30" x14ac:dyDescent="0.2">
      <c r="A236" s="12">
        <v>65.03</v>
      </c>
      <c r="B236" s="12" t="s">
        <v>310</v>
      </c>
      <c r="C236" s="12" t="s">
        <v>127</v>
      </c>
      <c r="D236" s="12" t="s">
        <v>98</v>
      </c>
      <c r="E236" s="4">
        <v>4</v>
      </c>
      <c r="F236" s="4" t="s">
        <v>565</v>
      </c>
      <c r="G236" s="2" t="s">
        <v>313</v>
      </c>
      <c r="H236" s="3">
        <v>40067</v>
      </c>
      <c r="I236" s="10">
        <f t="shared" si="27"/>
        <v>2009</v>
      </c>
      <c r="J236" s="17">
        <v>203</v>
      </c>
      <c r="K236" s="4">
        <v>19000000</v>
      </c>
      <c r="L236" s="4">
        <v>23446785</v>
      </c>
      <c r="M236" s="4">
        <v>51733921</v>
      </c>
      <c r="N236" s="4">
        <v>51733921</v>
      </c>
      <c r="O236" s="4">
        <v>765715272.20815098</v>
      </c>
      <c r="P236" s="15">
        <v>68095737.670000002</v>
      </c>
      <c r="Q236" s="4">
        <v>6897856.1333333338</v>
      </c>
      <c r="R236" s="4">
        <v>12067778.133333333</v>
      </c>
      <c r="S236" s="4">
        <v>9868950.5521911662</v>
      </c>
      <c r="T236" s="2">
        <f>N236/K236</f>
        <v>2.7228379473684212</v>
      </c>
      <c r="U236" s="35">
        <v>1</v>
      </c>
      <c r="V236" s="5">
        <v>0</v>
      </c>
      <c r="W236" s="4">
        <v>63</v>
      </c>
      <c r="X236" s="10">
        <v>70</v>
      </c>
      <c r="Y236" s="1">
        <f t="shared" si="28"/>
        <v>0</v>
      </c>
      <c r="Z236" s="1">
        <f t="shared" si="29"/>
        <v>0</v>
      </c>
      <c r="AA236" s="1">
        <f t="shared" si="30"/>
        <v>0</v>
      </c>
      <c r="AB236" s="1">
        <f t="shared" si="31"/>
        <v>1</v>
      </c>
      <c r="AC236" s="1">
        <f t="shared" si="32"/>
        <v>0</v>
      </c>
      <c r="AD236" s="1">
        <f t="shared" si="33"/>
        <v>0</v>
      </c>
    </row>
    <row r="237" spans="1:30" x14ac:dyDescent="0.2">
      <c r="A237" s="12">
        <v>65.040000000000006</v>
      </c>
      <c r="B237" s="12" t="s">
        <v>310</v>
      </c>
      <c r="C237" s="12" t="s">
        <v>127</v>
      </c>
      <c r="D237" s="12" t="s">
        <v>98</v>
      </c>
      <c r="E237" s="4">
        <v>5</v>
      </c>
      <c r="F237" s="4" t="s">
        <v>565</v>
      </c>
      <c r="G237" s="2" t="s">
        <v>314</v>
      </c>
      <c r="H237" s="3">
        <v>40655</v>
      </c>
      <c r="I237" s="10">
        <f t="shared" si="27"/>
        <v>2011</v>
      </c>
      <c r="J237" s="17">
        <v>588</v>
      </c>
      <c r="L237" s="4">
        <v>25068677</v>
      </c>
      <c r="M237" s="4">
        <v>53345287</v>
      </c>
      <c r="N237" s="4">
        <v>53345287</v>
      </c>
      <c r="O237" s="4">
        <v>766267129.68358898</v>
      </c>
      <c r="P237" s="15">
        <v>64005283.5</v>
      </c>
      <c r="Q237" s="4">
        <v>6727022.3203026485</v>
      </c>
      <c r="R237" s="4">
        <v>6897856.1333333338</v>
      </c>
      <c r="S237" s="4">
        <v>9126176.9474767093</v>
      </c>
      <c r="T237" s="2"/>
      <c r="U237" s="35">
        <v>1</v>
      </c>
      <c r="V237" s="5">
        <v>0</v>
      </c>
      <c r="W237" s="4">
        <v>38</v>
      </c>
      <c r="X237" s="10">
        <v>81</v>
      </c>
      <c r="Y237" s="1">
        <f t="shared" si="28"/>
        <v>0</v>
      </c>
      <c r="Z237" s="1">
        <f t="shared" si="29"/>
        <v>0</v>
      </c>
      <c r="AA237" s="1">
        <f t="shared" si="30"/>
        <v>0</v>
      </c>
      <c r="AB237" s="1">
        <f t="shared" si="31"/>
        <v>1</v>
      </c>
      <c r="AC237" s="1">
        <f t="shared" si="32"/>
        <v>0</v>
      </c>
      <c r="AD237" s="1">
        <f t="shared" si="33"/>
        <v>0</v>
      </c>
    </row>
    <row r="238" spans="1:30" x14ac:dyDescent="0.2">
      <c r="A238" s="12">
        <v>65.05</v>
      </c>
      <c r="B238" s="12" t="s">
        <v>310</v>
      </c>
      <c r="C238" s="12" t="s">
        <v>127</v>
      </c>
      <c r="D238" s="12" t="s">
        <v>98</v>
      </c>
      <c r="E238" s="4">
        <v>6</v>
      </c>
      <c r="F238" s="4" t="s">
        <v>565</v>
      </c>
      <c r="G238" s="2" t="s">
        <v>315</v>
      </c>
      <c r="H238" s="3">
        <v>41621</v>
      </c>
      <c r="I238" s="10">
        <f t="shared" si="27"/>
        <v>2013</v>
      </c>
      <c r="J238" s="17">
        <v>966</v>
      </c>
      <c r="K238" s="4">
        <v>25000000</v>
      </c>
      <c r="L238" s="4">
        <v>16007634</v>
      </c>
      <c r="M238" s="4">
        <v>52543354</v>
      </c>
      <c r="N238" s="4">
        <v>52543354</v>
      </c>
      <c r="O238" s="4">
        <v>766818987.15902603</v>
      </c>
      <c r="P238" s="15">
        <v>61873284.200000003</v>
      </c>
      <c r="Q238" s="4">
        <v>6462897.1709717093</v>
      </c>
      <c r="R238" s="4">
        <v>6727022.3203026485</v>
      </c>
      <c r="S238" s="4">
        <v>8646346.0220418982</v>
      </c>
      <c r="T238" s="2">
        <f t="shared" ref="T238:T250" si="36">N238/K238</f>
        <v>2.1017341599999999</v>
      </c>
      <c r="U238" s="35">
        <v>1</v>
      </c>
      <c r="V238" s="5">
        <v>0</v>
      </c>
      <c r="W238" s="4">
        <v>18</v>
      </c>
      <c r="X238" s="10">
        <v>74</v>
      </c>
      <c r="Y238" s="1">
        <f t="shared" si="28"/>
        <v>0</v>
      </c>
      <c r="Z238" s="1">
        <f t="shared" si="29"/>
        <v>0</v>
      </c>
      <c r="AA238" s="1">
        <f t="shared" si="30"/>
        <v>0</v>
      </c>
      <c r="AB238" s="1">
        <f t="shared" si="31"/>
        <v>1</v>
      </c>
      <c r="AC238" s="1">
        <f t="shared" si="32"/>
        <v>0</v>
      </c>
      <c r="AD238" s="1">
        <f t="shared" si="33"/>
        <v>0</v>
      </c>
    </row>
    <row r="239" spans="1:30" x14ac:dyDescent="0.2">
      <c r="A239" s="12">
        <v>66.010000000000005</v>
      </c>
      <c r="B239" s="12" t="s">
        <v>316</v>
      </c>
      <c r="C239" s="12" t="s">
        <v>24</v>
      </c>
      <c r="D239" s="12" t="s">
        <v>25</v>
      </c>
      <c r="E239" s="4">
        <v>2</v>
      </c>
      <c r="F239" s="4" t="s">
        <v>565</v>
      </c>
      <c r="G239" s="2" t="s">
        <v>317</v>
      </c>
      <c r="H239" s="3">
        <v>40893</v>
      </c>
      <c r="I239" s="10">
        <f t="shared" si="27"/>
        <v>2011</v>
      </c>
      <c r="J239" s="17">
        <v>721</v>
      </c>
      <c r="K239" s="4">
        <v>125000000</v>
      </c>
      <c r="L239" s="4">
        <v>39637079</v>
      </c>
      <c r="M239" s="4">
        <v>186848418</v>
      </c>
      <c r="N239" s="4">
        <v>535663443</v>
      </c>
      <c r="O239" s="4">
        <v>767922702.10990095</v>
      </c>
      <c r="P239" s="15">
        <v>498438212</v>
      </c>
      <c r="Q239" s="4">
        <v>67548983.984867588</v>
      </c>
      <c r="R239" s="4">
        <v>66458428.266666666</v>
      </c>
      <c r="S239" s="4">
        <v>66458428.266666666</v>
      </c>
      <c r="T239" s="2">
        <f t="shared" si="36"/>
        <v>4.2853075440000001</v>
      </c>
      <c r="U239" s="35">
        <v>1</v>
      </c>
      <c r="V239" s="28">
        <v>0</v>
      </c>
      <c r="W239" s="4">
        <v>59</v>
      </c>
      <c r="X239" s="10">
        <v>77</v>
      </c>
      <c r="Y239" s="1">
        <f t="shared" si="28"/>
        <v>0</v>
      </c>
      <c r="Z239" s="1">
        <f t="shared" si="29"/>
        <v>1</v>
      </c>
      <c r="AA239" s="1">
        <f t="shared" si="30"/>
        <v>0</v>
      </c>
      <c r="AB239" s="1">
        <f t="shared" si="31"/>
        <v>0</v>
      </c>
      <c r="AC239" s="1">
        <f t="shared" si="32"/>
        <v>0</v>
      </c>
      <c r="AD239" s="1">
        <f t="shared" si="33"/>
        <v>0</v>
      </c>
    </row>
    <row r="240" spans="1:30" x14ac:dyDescent="0.2">
      <c r="A240" s="12">
        <v>67.010000000000005</v>
      </c>
      <c r="B240" s="12" t="s">
        <v>318</v>
      </c>
      <c r="C240" s="12" t="s">
        <v>241</v>
      </c>
      <c r="D240" s="12" t="s">
        <v>34</v>
      </c>
      <c r="E240" s="4">
        <v>2</v>
      </c>
      <c r="F240" s="4" t="s">
        <v>568</v>
      </c>
      <c r="G240" s="2" t="s">
        <v>319</v>
      </c>
      <c r="H240" s="3">
        <v>31352</v>
      </c>
      <c r="I240" s="10">
        <f t="shared" si="27"/>
        <v>1985</v>
      </c>
      <c r="J240" s="17">
        <v>357</v>
      </c>
      <c r="K240" s="4">
        <v>3000000</v>
      </c>
      <c r="L240" s="4">
        <v>2865475</v>
      </c>
      <c r="M240" s="4">
        <v>21163999</v>
      </c>
      <c r="N240" s="4">
        <v>21163999</v>
      </c>
      <c r="O240" s="4">
        <v>769026417.060776</v>
      </c>
      <c r="P240" s="15">
        <v>25504513</v>
      </c>
      <c r="Q240" s="4">
        <v>5961689.8591549303</v>
      </c>
      <c r="R240" s="4">
        <v>7590628.8690476194</v>
      </c>
      <c r="S240" s="4">
        <v>7590628.8690476194</v>
      </c>
      <c r="T240" s="2">
        <f t="shared" si="36"/>
        <v>7.0546663333333335</v>
      </c>
      <c r="U240" s="35">
        <v>1</v>
      </c>
      <c r="V240" s="5">
        <v>0</v>
      </c>
      <c r="W240" s="4">
        <v>42</v>
      </c>
      <c r="X240" s="10">
        <v>83</v>
      </c>
      <c r="Y240" s="1">
        <f t="shared" si="28"/>
        <v>0</v>
      </c>
      <c r="Z240" s="1">
        <f t="shared" si="29"/>
        <v>0</v>
      </c>
      <c r="AA240" s="1">
        <f t="shared" si="30"/>
        <v>0</v>
      </c>
      <c r="AB240" s="1">
        <f t="shared" si="31"/>
        <v>0</v>
      </c>
      <c r="AC240" s="1">
        <f t="shared" si="32"/>
        <v>1</v>
      </c>
      <c r="AD240" s="1">
        <f t="shared" si="33"/>
        <v>0</v>
      </c>
    </row>
    <row r="241" spans="1:30" x14ac:dyDescent="0.2">
      <c r="A241" s="12">
        <v>67.02</v>
      </c>
      <c r="B241" s="12" t="s">
        <v>318</v>
      </c>
      <c r="C241" s="12" t="s">
        <v>241</v>
      </c>
      <c r="D241" s="12" t="s">
        <v>34</v>
      </c>
      <c r="E241" s="4">
        <v>3</v>
      </c>
      <c r="F241" s="4" t="s">
        <v>568</v>
      </c>
      <c r="G241" s="2" t="s">
        <v>320</v>
      </c>
      <c r="H241" s="3">
        <v>31835</v>
      </c>
      <c r="I241" s="10">
        <f t="shared" si="27"/>
        <v>1987</v>
      </c>
      <c r="J241" s="17">
        <v>483</v>
      </c>
      <c r="K241" s="4">
        <v>5000000</v>
      </c>
      <c r="L241" s="4">
        <v>8880555</v>
      </c>
      <c r="M241" s="4">
        <v>44793222</v>
      </c>
      <c r="N241" s="4">
        <v>44793222</v>
      </c>
      <c r="O241" s="4">
        <v>769578274.53621399</v>
      </c>
      <c r="P241" s="15">
        <v>23334256</v>
      </c>
      <c r="Q241" s="4">
        <v>11456067.007672634</v>
      </c>
      <c r="R241" s="4">
        <v>5961689.8591549303</v>
      </c>
      <c r="S241" s="4">
        <v>6776159.3641012749</v>
      </c>
      <c r="T241" s="2">
        <f t="shared" si="36"/>
        <v>8.9586444000000007</v>
      </c>
      <c r="U241" s="35">
        <v>1</v>
      </c>
      <c r="V241" s="28">
        <v>0</v>
      </c>
      <c r="W241" s="4">
        <v>74</v>
      </c>
      <c r="X241" s="10">
        <v>33</v>
      </c>
      <c r="Y241" s="1">
        <f t="shared" si="28"/>
        <v>0</v>
      </c>
      <c r="Z241" s="1">
        <f t="shared" si="29"/>
        <v>0</v>
      </c>
      <c r="AA241" s="1">
        <f t="shared" si="30"/>
        <v>0</v>
      </c>
      <c r="AB241" s="1">
        <f t="shared" si="31"/>
        <v>0</v>
      </c>
      <c r="AC241" s="1">
        <f t="shared" si="32"/>
        <v>1</v>
      </c>
      <c r="AD241" s="1">
        <f t="shared" si="33"/>
        <v>0</v>
      </c>
    </row>
    <row r="242" spans="1:30" x14ac:dyDescent="0.2">
      <c r="A242" s="12">
        <v>67.03</v>
      </c>
      <c r="B242" s="12" t="s">
        <v>318</v>
      </c>
      <c r="C242" s="12" t="s">
        <v>241</v>
      </c>
      <c r="D242" s="12" t="s">
        <v>34</v>
      </c>
      <c r="E242" s="4">
        <v>4</v>
      </c>
      <c r="F242" s="4" t="s">
        <v>568</v>
      </c>
      <c r="G242" s="2" t="s">
        <v>321</v>
      </c>
      <c r="H242" s="3">
        <v>32374</v>
      </c>
      <c r="I242" s="10">
        <f t="shared" si="27"/>
        <v>1988</v>
      </c>
      <c r="J242" s="17">
        <v>539</v>
      </c>
      <c r="K242" s="4">
        <v>13000000</v>
      </c>
      <c r="L242" s="4">
        <v>12833403</v>
      </c>
      <c r="M242" s="4">
        <v>49369899</v>
      </c>
      <c r="N242" s="4">
        <v>49369899</v>
      </c>
      <c r="O242" s="4">
        <v>770130132.01165199</v>
      </c>
      <c r="P242" s="15">
        <v>30487244.670000002</v>
      </c>
      <c r="Q242" s="4">
        <v>12012140.875912407</v>
      </c>
      <c r="R242" s="4">
        <v>11456067.007672634</v>
      </c>
      <c r="S242" s="4">
        <v>8336128.5786250606</v>
      </c>
      <c r="T242" s="2">
        <f t="shared" si="36"/>
        <v>3.7976845384615383</v>
      </c>
      <c r="U242" s="35">
        <v>1</v>
      </c>
      <c r="V242" s="5">
        <v>0</v>
      </c>
      <c r="W242" s="4">
        <v>56</v>
      </c>
      <c r="X242" s="10">
        <v>67</v>
      </c>
      <c r="Y242" s="1">
        <f t="shared" si="28"/>
        <v>0</v>
      </c>
      <c r="Z242" s="1">
        <f t="shared" si="29"/>
        <v>0</v>
      </c>
      <c r="AA242" s="1">
        <f t="shared" si="30"/>
        <v>0</v>
      </c>
      <c r="AB242" s="1">
        <f t="shared" si="31"/>
        <v>0</v>
      </c>
      <c r="AC242" s="1">
        <f t="shared" si="32"/>
        <v>1</v>
      </c>
      <c r="AD242" s="1">
        <f t="shared" si="33"/>
        <v>0</v>
      </c>
    </row>
    <row r="243" spans="1:30" x14ac:dyDescent="0.2">
      <c r="A243" s="12">
        <v>67.040000000000006</v>
      </c>
      <c r="B243" s="12" t="s">
        <v>318</v>
      </c>
      <c r="C243" s="12" t="s">
        <v>241</v>
      </c>
      <c r="D243" s="12" t="s">
        <v>34</v>
      </c>
      <c r="E243" s="4">
        <v>5</v>
      </c>
      <c r="F243" s="4" t="s">
        <v>568</v>
      </c>
      <c r="G243" s="2" t="s">
        <v>322</v>
      </c>
      <c r="H243" s="3">
        <v>32731</v>
      </c>
      <c r="I243" s="10">
        <f t="shared" si="27"/>
        <v>1989</v>
      </c>
      <c r="J243" s="17">
        <v>357</v>
      </c>
      <c r="K243" s="4">
        <v>6000000</v>
      </c>
      <c r="L243" s="4">
        <v>8115176</v>
      </c>
      <c r="M243" s="4">
        <v>22168359</v>
      </c>
      <c r="N243" s="4">
        <v>22168359</v>
      </c>
      <c r="O243" s="4">
        <v>770681989.48708904</v>
      </c>
      <c r="P243" s="15">
        <v>35207908.25</v>
      </c>
      <c r="Q243" s="4">
        <v>5583969.5214105789</v>
      </c>
      <c r="R243" s="4">
        <v>12012140.875912407</v>
      </c>
      <c r="S243" s="4">
        <v>9255131.6529468969</v>
      </c>
      <c r="T243" s="2">
        <f t="shared" si="36"/>
        <v>3.6947264999999998</v>
      </c>
      <c r="U243" s="35">
        <v>1</v>
      </c>
      <c r="V243" s="5">
        <v>0</v>
      </c>
      <c r="W243" s="4">
        <v>33</v>
      </c>
      <c r="X243" s="10">
        <v>44</v>
      </c>
      <c r="Y243" s="1">
        <f t="shared" si="28"/>
        <v>0</v>
      </c>
      <c r="Z243" s="1">
        <f t="shared" si="29"/>
        <v>0</v>
      </c>
      <c r="AA243" s="1">
        <f t="shared" si="30"/>
        <v>0</v>
      </c>
      <c r="AB243" s="1">
        <f t="shared" si="31"/>
        <v>0</v>
      </c>
      <c r="AC243" s="1">
        <f t="shared" si="32"/>
        <v>1</v>
      </c>
      <c r="AD243" s="1">
        <f t="shared" si="33"/>
        <v>0</v>
      </c>
    </row>
    <row r="244" spans="1:30" x14ac:dyDescent="0.2">
      <c r="A244" s="12">
        <v>67.05</v>
      </c>
      <c r="B244" s="12" t="s">
        <v>318</v>
      </c>
      <c r="C244" s="12" t="s">
        <v>241</v>
      </c>
      <c r="D244" s="12" t="s">
        <v>34</v>
      </c>
      <c r="E244" s="4">
        <v>6</v>
      </c>
      <c r="F244" s="4" t="s">
        <v>568</v>
      </c>
      <c r="G244" s="2" t="s">
        <v>323</v>
      </c>
      <c r="H244" s="3">
        <v>33494</v>
      </c>
      <c r="I244" s="10">
        <f t="shared" si="27"/>
        <v>1991</v>
      </c>
      <c r="J244" s="17">
        <v>763</v>
      </c>
      <c r="K244" s="4">
        <v>5000000</v>
      </c>
      <c r="L244" s="4">
        <v>12966525</v>
      </c>
      <c r="M244" s="4">
        <v>34015591</v>
      </c>
      <c r="N244" s="4">
        <v>34015591</v>
      </c>
      <c r="O244" s="4">
        <v>771233846.96252596</v>
      </c>
      <c r="P244" s="15">
        <v>32599998.399999999</v>
      </c>
      <c r="Q244" s="4">
        <v>8079712.8266033251</v>
      </c>
      <c r="R244" s="4">
        <v>5583969.5214105789</v>
      </c>
      <c r="S244" s="4">
        <v>8520899.2266396321</v>
      </c>
      <c r="T244" s="2">
        <f t="shared" si="36"/>
        <v>6.8031182000000001</v>
      </c>
      <c r="U244" s="35">
        <v>1</v>
      </c>
      <c r="V244" s="28">
        <v>0</v>
      </c>
      <c r="W244" s="4">
        <v>20</v>
      </c>
      <c r="X244" s="10">
        <v>34</v>
      </c>
      <c r="Y244" s="1">
        <f t="shared" si="28"/>
        <v>0</v>
      </c>
      <c r="Z244" s="1">
        <f t="shared" si="29"/>
        <v>0</v>
      </c>
      <c r="AA244" s="1">
        <f t="shared" si="30"/>
        <v>0</v>
      </c>
      <c r="AB244" s="1">
        <f t="shared" si="31"/>
        <v>0</v>
      </c>
      <c r="AC244" s="1">
        <f t="shared" si="32"/>
        <v>1</v>
      </c>
      <c r="AD244" s="1">
        <f t="shared" si="33"/>
        <v>0</v>
      </c>
    </row>
    <row r="245" spans="1:30" x14ac:dyDescent="0.2">
      <c r="A245" s="12">
        <v>67.06</v>
      </c>
      <c r="B245" s="12" t="s">
        <v>318</v>
      </c>
      <c r="C245" s="12" t="s">
        <v>241</v>
      </c>
      <c r="D245" s="12" t="s">
        <v>34</v>
      </c>
      <c r="E245" s="4">
        <v>7</v>
      </c>
      <c r="F245" s="4" t="s">
        <v>568</v>
      </c>
      <c r="G245" s="2" t="s">
        <v>324</v>
      </c>
      <c r="H245" s="3">
        <v>34621</v>
      </c>
      <c r="I245" s="10">
        <f t="shared" si="27"/>
        <v>1994</v>
      </c>
      <c r="J245" s="17">
        <v>1127</v>
      </c>
      <c r="K245" s="4">
        <v>8000000</v>
      </c>
      <c r="L245" s="4">
        <v>6667118</v>
      </c>
      <c r="M245" s="4">
        <v>17976855</v>
      </c>
      <c r="N245" s="4">
        <v>17976855</v>
      </c>
      <c r="O245" s="4">
        <v>771785704.43796396</v>
      </c>
      <c r="P245" s="15">
        <v>32835930.5</v>
      </c>
      <c r="Q245" s="4">
        <v>4300683.0143540669</v>
      </c>
      <c r="R245" s="4">
        <v>8079712.8266033251</v>
      </c>
      <c r="S245" s="4">
        <v>8447368.159966914</v>
      </c>
      <c r="T245" s="2">
        <f t="shared" si="36"/>
        <v>2.2471068750000001</v>
      </c>
      <c r="U245" s="35">
        <v>1</v>
      </c>
      <c r="V245" s="5">
        <v>0</v>
      </c>
      <c r="W245" s="4">
        <v>77</v>
      </c>
      <c r="X245" s="10">
        <v>66</v>
      </c>
      <c r="Y245" s="1">
        <f t="shared" si="28"/>
        <v>0</v>
      </c>
      <c r="Z245" s="1">
        <f t="shared" si="29"/>
        <v>0</v>
      </c>
      <c r="AA245" s="1">
        <f t="shared" si="30"/>
        <v>0</v>
      </c>
      <c r="AB245" s="1">
        <f t="shared" si="31"/>
        <v>0</v>
      </c>
      <c r="AC245" s="1">
        <f t="shared" si="32"/>
        <v>1</v>
      </c>
      <c r="AD245" s="1">
        <f t="shared" si="33"/>
        <v>0</v>
      </c>
    </row>
    <row r="246" spans="1:30" x14ac:dyDescent="0.2">
      <c r="A246" s="12">
        <v>67.069999999999993</v>
      </c>
      <c r="B246" s="12" t="s">
        <v>318</v>
      </c>
      <c r="C246" s="12" t="s">
        <v>241</v>
      </c>
      <c r="D246" s="12" t="s">
        <v>34</v>
      </c>
      <c r="E246" s="4">
        <v>8</v>
      </c>
      <c r="F246" s="4" t="s">
        <v>568</v>
      </c>
      <c r="G246" s="2" t="s">
        <v>306</v>
      </c>
      <c r="H246" s="3">
        <v>37848</v>
      </c>
      <c r="I246" s="10">
        <f t="shared" si="27"/>
        <v>2003</v>
      </c>
      <c r="J246" s="17">
        <v>3227</v>
      </c>
      <c r="K246" s="4">
        <v>25000000</v>
      </c>
      <c r="L246" s="4">
        <v>36428066</v>
      </c>
      <c r="M246" s="4">
        <v>82490748</v>
      </c>
      <c r="N246" s="4">
        <v>114444496</v>
      </c>
      <c r="O246" s="4">
        <v>772337561.91340101</v>
      </c>
      <c r="P246" s="15">
        <v>30713205.43</v>
      </c>
      <c r="Q246" s="4">
        <v>18979186.733001657</v>
      </c>
      <c r="R246" s="4">
        <v>4300683.0143540669</v>
      </c>
      <c r="S246" s="4">
        <v>7854984.5677365074</v>
      </c>
      <c r="T246" s="2">
        <f t="shared" si="36"/>
        <v>4.5777798399999998</v>
      </c>
      <c r="U246" s="35">
        <v>1</v>
      </c>
      <c r="V246" s="28">
        <v>0</v>
      </c>
      <c r="W246" s="4">
        <v>41</v>
      </c>
      <c r="X246" s="10">
        <v>50</v>
      </c>
      <c r="Y246" s="1">
        <f t="shared" si="28"/>
        <v>0</v>
      </c>
      <c r="Z246" s="1">
        <f t="shared" si="29"/>
        <v>0</v>
      </c>
      <c r="AA246" s="1">
        <f t="shared" si="30"/>
        <v>0</v>
      </c>
      <c r="AB246" s="1">
        <f t="shared" si="31"/>
        <v>0</v>
      </c>
      <c r="AC246" s="1">
        <f t="shared" si="32"/>
        <v>1</v>
      </c>
      <c r="AD246" s="1">
        <f t="shared" si="33"/>
        <v>0</v>
      </c>
    </row>
    <row r="247" spans="1:30" x14ac:dyDescent="0.2">
      <c r="A247" s="12">
        <v>67.08</v>
      </c>
      <c r="B247" s="12" t="s">
        <v>318</v>
      </c>
      <c r="C247" s="12" t="s">
        <v>241</v>
      </c>
      <c r="D247" s="12" t="s">
        <v>34</v>
      </c>
      <c r="E247" s="4">
        <v>9</v>
      </c>
      <c r="F247" s="4" t="s">
        <v>568</v>
      </c>
      <c r="G247" s="2" t="s">
        <v>318</v>
      </c>
      <c r="H247" s="3">
        <v>40298</v>
      </c>
      <c r="I247" s="10">
        <f t="shared" si="27"/>
        <v>2010</v>
      </c>
      <c r="J247" s="17">
        <v>2450</v>
      </c>
      <c r="K247" s="4">
        <v>35000000</v>
      </c>
      <c r="L247" s="4">
        <v>32902299</v>
      </c>
      <c r="M247" s="4">
        <v>63075011</v>
      </c>
      <c r="N247" s="4">
        <v>117729621</v>
      </c>
      <c r="O247" s="4">
        <v>772889419.38883901</v>
      </c>
      <c r="P247" s="15">
        <v>41179616.75</v>
      </c>
      <c r="Q247" s="4">
        <v>14921371.482889734</v>
      </c>
      <c r="R247" s="4">
        <v>18979186.733001657</v>
      </c>
      <c r="S247" s="4">
        <v>9245509.8383946512</v>
      </c>
      <c r="T247" s="2">
        <f t="shared" si="36"/>
        <v>3.363703457142857</v>
      </c>
      <c r="U247" s="35">
        <v>0</v>
      </c>
      <c r="V247" s="5">
        <v>0</v>
      </c>
      <c r="W247" s="4">
        <v>15</v>
      </c>
      <c r="X247" s="10">
        <v>75</v>
      </c>
      <c r="Y247" s="1">
        <f t="shared" si="28"/>
        <v>0</v>
      </c>
      <c r="Z247" s="1">
        <f t="shared" si="29"/>
        <v>0</v>
      </c>
      <c r="AA247" s="1">
        <f t="shared" si="30"/>
        <v>0</v>
      </c>
      <c r="AB247" s="1">
        <f t="shared" si="31"/>
        <v>0</v>
      </c>
      <c r="AC247" s="1">
        <f t="shared" si="32"/>
        <v>1</v>
      </c>
      <c r="AD247" s="1">
        <f t="shared" si="33"/>
        <v>0</v>
      </c>
    </row>
    <row r="248" spans="1:30" x14ac:dyDescent="0.2">
      <c r="A248" s="12">
        <v>68.010000000000005</v>
      </c>
      <c r="B248" s="12" t="s">
        <v>325</v>
      </c>
      <c r="C248" s="12" t="s">
        <v>127</v>
      </c>
      <c r="D248" s="12" t="s">
        <v>14</v>
      </c>
      <c r="E248" s="4">
        <v>2</v>
      </c>
      <c r="F248" s="4" t="s">
        <v>568</v>
      </c>
      <c r="G248" s="2" t="s">
        <v>326</v>
      </c>
      <c r="H248" s="3">
        <v>38982</v>
      </c>
      <c r="I248" s="10">
        <f t="shared" si="27"/>
        <v>2006</v>
      </c>
      <c r="J248" s="17">
        <v>1428</v>
      </c>
      <c r="K248" s="4">
        <v>11000000</v>
      </c>
      <c r="L248" s="4">
        <v>29002002</v>
      </c>
      <c r="M248" s="4">
        <v>72778712</v>
      </c>
      <c r="N248" s="4">
        <v>85278712</v>
      </c>
      <c r="O248" s="4">
        <v>773993134.33971405</v>
      </c>
      <c r="P248" s="15">
        <v>79282312</v>
      </c>
      <c r="Q248" s="4">
        <v>13019650.6870229</v>
      </c>
      <c r="R248" s="4">
        <v>13645836.833046472</v>
      </c>
      <c r="S248" s="4">
        <v>13645836.833046472</v>
      </c>
      <c r="T248" s="2">
        <f t="shared" si="36"/>
        <v>7.7526101818181816</v>
      </c>
      <c r="U248" s="35">
        <v>0</v>
      </c>
      <c r="V248" s="5">
        <v>0</v>
      </c>
      <c r="W248" s="4">
        <v>63</v>
      </c>
      <c r="X248" s="10">
        <v>80</v>
      </c>
      <c r="Y248" s="1">
        <f t="shared" si="28"/>
        <v>0</v>
      </c>
      <c r="Z248" s="1">
        <f t="shared" si="29"/>
        <v>0</v>
      </c>
      <c r="AA248" s="1">
        <f t="shared" si="30"/>
        <v>0</v>
      </c>
      <c r="AB248" s="1">
        <f t="shared" si="31"/>
        <v>1</v>
      </c>
      <c r="AC248" s="1">
        <f t="shared" si="32"/>
        <v>0</v>
      </c>
      <c r="AD248" s="1">
        <f t="shared" si="33"/>
        <v>0</v>
      </c>
    </row>
    <row r="249" spans="1:30" x14ac:dyDescent="0.2">
      <c r="A249" s="12">
        <v>68.02</v>
      </c>
      <c r="B249" s="12" t="s">
        <v>325</v>
      </c>
      <c r="C249" s="12" t="s">
        <v>127</v>
      </c>
      <c r="D249" s="12" t="s">
        <v>14</v>
      </c>
      <c r="E249" s="4">
        <v>3</v>
      </c>
      <c r="F249" s="4" t="s">
        <v>568</v>
      </c>
      <c r="G249" s="2" t="s">
        <v>327</v>
      </c>
      <c r="H249" s="3">
        <v>40466</v>
      </c>
      <c r="I249" s="10">
        <f t="shared" si="27"/>
        <v>2010</v>
      </c>
      <c r="J249" s="17">
        <v>1484</v>
      </c>
      <c r="K249" s="4">
        <v>20000000</v>
      </c>
      <c r="L249" s="4">
        <v>50353641</v>
      </c>
      <c r="M249" s="4">
        <v>117229692</v>
      </c>
      <c r="N249" s="4">
        <v>171685793</v>
      </c>
      <c r="O249" s="4">
        <v>774544991.81515205</v>
      </c>
      <c r="P249" s="15">
        <v>82280512</v>
      </c>
      <c r="Q249" s="4">
        <v>21759923.067173637</v>
      </c>
      <c r="R249" s="4">
        <v>13019650.6870229</v>
      </c>
      <c r="S249" s="4">
        <v>13332743.760034686</v>
      </c>
      <c r="T249" s="2">
        <f t="shared" si="36"/>
        <v>8.5842896500000005</v>
      </c>
      <c r="U249" s="35">
        <v>1</v>
      </c>
      <c r="V249" s="5">
        <v>0</v>
      </c>
      <c r="W249" s="4">
        <v>65</v>
      </c>
      <c r="X249" s="10">
        <v>69</v>
      </c>
      <c r="Y249" s="1">
        <f t="shared" si="28"/>
        <v>0</v>
      </c>
      <c r="Z249" s="1">
        <f t="shared" si="29"/>
        <v>0</v>
      </c>
      <c r="AA249" s="1">
        <f t="shared" si="30"/>
        <v>0</v>
      </c>
      <c r="AB249" s="1">
        <f t="shared" si="31"/>
        <v>1</v>
      </c>
      <c r="AC249" s="1">
        <f t="shared" si="32"/>
        <v>0</v>
      </c>
      <c r="AD249" s="1">
        <f t="shared" si="33"/>
        <v>0</v>
      </c>
    </row>
    <row r="250" spans="1:30" x14ac:dyDescent="0.2">
      <c r="A250" s="12">
        <v>68.03</v>
      </c>
      <c r="B250" s="12" t="s">
        <v>325</v>
      </c>
      <c r="C250" s="12" t="s">
        <v>127</v>
      </c>
      <c r="D250" s="12" t="s">
        <v>14</v>
      </c>
      <c r="E250" s="4">
        <v>4</v>
      </c>
      <c r="F250" s="4" t="s">
        <v>568</v>
      </c>
      <c r="G250" s="2" t="s">
        <v>328</v>
      </c>
      <c r="H250" s="3">
        <v>41572</v>
      </c>
      <c r="I250" s="10">
        <f t="shared" si="27"/>
        <v>2013</v>
      </c>
      <c r="J250" s="17">
        <v>1106</v>
      </c>
      <c r="K250" s="4">
        <v>15000000</v>
      </c>
      <c r="L250" s="4">
        <v>32055177</v>
      </c>
      <c r="M250" s="4">
        <v>102003019</v>
      </c>
      <c r="N250" s="4">
        <v>160903019</v>
      </c>
      <c r="O250" s="4">
        <v>775096849.29058897</v>
      </c>
      <c r="P250" s="15">
        <v>112082272.33</v>
      </c>
      <c r="Q250" s="4">
        <v>19791269.249692496</v>
      </c>
      <c r="R250" s="4">
        <v>21759923.067173637</v>
      </c>
      <c r="S250" s="4">
        <v>16141803.529081002</v>
      </c>
      <c r="T250" s="2">
        <f t="shared" si="36"/>
        <v>10.726867933333333</v>
      </c>
      <c r="U250" s="35">
        <v>0</v>
      </c>
      <c r="V250" s="5">
        <v>0</v>
      </c>
      <c r="W250" s="4">
        <v>60</v>
      </c>
      <c r="X250" s="10">
        <v>88</v>
      </c>
      <c r="Y250" s="1">
        <f t="shared" si="28"/>
        <v>0</v>
      </c>
      <c r="Z250" s="1">
        <f t="shared" si="29"/>
        <v>0</v>
      </c>
      <c r="AA250" s="1">
        <f t="shared" si="30"/>
        <v>0</v>
      </c>
      <c r="AB250" s="1">
        <f t="shared" si="31"/>
        <v>1</v>
      </c>
      <c r="AC250" s="1">
        <f t="shared" si="32"/>
        <v>0</v>
      </c>
      <c r="AD250" s="1">
        <f t="shared" si="33"/>
        <v>0</v>
      </c>
    </row>
    <row r="251" spans="1:30" x14ac:dyDescent="0.2">
      <c r="A251" s="12">
        <v>70.010000000000005</v>
      </c>
      <c r="B251" s="12" t="s">
        <v>331</v>
      </c>
      <c r="C251" s="12" t="s">
        <v>127</v>
      </c>
      <c r="D251" s="12" t="s">
        <v>98</v>
      </c>
      <c r="E251" s="4">
        <v>2</v>
      </c>
      <c r="F251" s="4" t="s">
        <v>567</v>
      </c>
      <c r="G251" s="2" t="s">
        <v>332</v>
      </c>
      <c r="H251" s="3">
        <v>29763</v>
      </c>
      <c r="I251" s="10">
        <f t="shared" si="27"/>
        <v>1981</v>
      </c>
      <c r="J251" s="17">
        <v>735</v>
      </c>
      <c r="L251" s="4">
        <v>2760026</v>
      </c>
      <c r="M251" s="4">
        <v>31206251</v>
      </c>
      <c r="N251" s="4">
        <v>31206251</v>
      </c>
      <c r="O251" s="4">
        <v>777304279.19233894</v>
      </c>
      <c r="P251" s="15">
        <v>76657000</v>
      </c>
      <c r="Q251" s="4">
        <v>11225270.143884894</v>
      </c>
      <c r="R251" s="4">
        <v>30540637.450199205</v>
      </c>
      <c r="S251" s="4">
        <v>30540637.450199205</v>
      </c>
      <c r="T251" s="2"/>
      <c r="U251" s="35">
        <v>1</v>
      </c>
      <c r="V251" s="28">
        <v>0</v>
      </c>
      <c r="W251" s="4">
        <v>79</v>
      </c>
      <c r="X251" s="10">
        <v>88</v>
      </c>
      <c r="Y251" s="1">
        <f t="shared" si="28"/>
        <v>0</v>
      </c>
      <c r="Z251" s="1">
        <f t="shared" si="29"/>
        <v>0</v>
      </c>
      <c r="AA251" s="1">
        <f t="shared" si="30"/>
        <v>0</v>
      </c>
      <c r="AB251" s="1">
        <f t="shared" si="31"/>
        <v>1</v>
      </c>
      <c r="AC251" s="1">
        <f t="shared" si="32"/>
        <v>0</v>
      </c>
      <c r="AD251" s="1">
        <f t="shared" si="33"/>
        <v>0</v>
      </c>
    </row>
    <row r="252" spans="1:30" x14ac:dyDescent="0.2">
      <c r="A252" s="12">
        <v>70.02</v>
      </c>
      <c r="B252" s="12" t="s">
        <v>331</v>
      </c>
      <c r="C252" s="12" t="s">
        <v>127</v>
      </c>
      <c r="D252" s="12" t="s">
        <v>98</v>
      </c>
      <c r="E252" s="4">
        <v>3</v>
      </c>
      <c r="F252" s="4" t="s">
        <v>567</v>
      </c>
      <c r="G252" s="2" t="s">
        <v>333</v>
      </c>
      <c r="H252" s="3">
        <v>30876</v>
      </c>
      <c r="I252" s="10">
        <f t="shared" si="27"/>
        <v>1984</v>
      </c>
      <c r="J252" s="17">
        <v>1113</v>
      </c>
      <c r="L252" s="4">
        <v>4416022</v>
      </c>
      <c r="M252" s="4">
        <v>25534703</v>
      </c>
      <c r="N252" s="4">
        <v>25534703</v>
      </c>
      <c r="O252" s="4">
        <v>777856136.66777694</v>
      </c>
      <c r="P252" s="15">
        <v>53931625.5</v>
      </c>
      <c r="Q252" s="4">
        <v>7599613.9880952388</v>
      </c>
      <c r="R252" s="4">
        <v>11225270.143884894</v>
      </c>
      <c r="S252" s="4">
        <v>20882953.797042049</v>
      </c>
      <c r="T252" s="2"/>
      <c r="U252" s="35">
        <v>1</v>
      </c>
      <c r="V252" s="5">
        <v>0</v>
      </c>
      <c r="W252" s="4">
        <v>81</v>
      </c>
      <c r="X252" s="10">
        <v>79</v>
      </c>
      <c r="Y252" s="1">
        <f t="shared" si="28"/>
        <v>0</v>
      </c>
      <c r="Z252" s="1">
        <f t="shared" si="29"/>
        <v>0</v>
      </c>
      <c r="AA252" s="1">
        <f t="shared" si="30"/>
        <v>0</v>
      </c>
      <c r="AB252" s="1">
        <f t="shared" si="31"/>
        <v>1</v>
      </c>
      <c r="AC252" s="1">
        <f t="shared" si="32"/>
        <v>0</v>
      </c>
      <c r="AD252" s="1">
        <f t="shared" si="33"/>
        <v>0</v>
      </c>
    </row>
    <row r="253" spans="1:30" x14ac:dyDescent="0.2">
      <c r="A253" s="12">
        <v>70.03</v>
      </c>
      <c r="B253" s="12" t="s">
        <v>331</v>
      </c>
      <c r="C253" s="12" t="s">
        <v>127</v>
      </c>
      <c r="D253" s="12" t="s">
        <v>98</v>
      </c>
      <c r="E253" s="4">
        <v>4</v>
      </c>
      <c r="F253" s="4" t="s">
        <v>567</v>
      </c>
      <c r="G253" s="2" t="s">
        <v>334</v>
      </c>
      <c r="H253" s="3">
        <v>33949</v>
      </c>
      <c r="I253" s="10">
        <f t="shared" si="27"/>
        <v>1992</v>
      </c>
      <c r="J253" s="17">
        <v>3073</v>
      </c>
      <c r="K253" s="4">
        <v>12000000</v>
      </c>
      <c r="L253" s="4">
        <v>5010109</v>
      </c>
      <c r="M253" s="4">
        <v>27281507</v>
      </c>
      <c r="N253" s="4">
        <v>27281507</v>
      </c>
      <c r="O253" s="4">
        <v>778407994.14321399</v>
      </c>
      <c r="P253" s="15">
        <v>44465984.670000002</v>
      </c>
      <c r="Q253" s="4">
        <v>6573857.1084337346</v>
      </c>
      <c r="R253" s="4">
        <v>7599613.9880952388</v>
      </c>
      <c r="S253" s="4">
        <v>16455173.860726446</v>
      </c>
      <c r="T253" s="2">
        <f>N253/K253</f>
        <v>2.2734589166666668</v>
      </c>
      <c r="U253" s="35">
        <v>1</v>
      </c>
      <c r="V253" s="5">
        <v>0</v>
      </c>
      <c r="W253" s="4">
        <v>69</v>
      </c>
      <c r="X253" s="10">
        <v>76</v>
      </c>
      <c r="Y253" s="1">
        <f t="shared" si="28"/>
        <v>0</v>
      </c>
      <c r="Z253" s="1">
        <f t="shared" si="29"/>
        <v>0</v>
      </c>
      <c r="AA253" s="1">
        <f t="shared" si="30"/>
        <v>0</v>
      </c>
      <c r="AB253" s="1">
        <f t="shared" si="31"/>
        <v>1</v>
      </c>
      <c r="AC253" s="1">
        <f t="shared" si="32"/>
        <v>0</v>
      </c>
      <c r="AD253" s="1">
        <f t="shared" si="33"/>
        <v>0</v>
      </c>
    </row>
    <row r="254" spans="1:30" x14ac:dyDescent="0.2">
      <c r="A254" s="12">
        <v>70.040000000000006</v>
      </c>
      <c r="B254" s="12" t="s">
        <v>331</v>
      </c>
      <c r="C254" s="12" t="s">
        <v>127</v>
      </c>
      <c r="D254" s="12" t="s">
        <v>98</v>
      </c>
      <c r="E254" s="4">
        <v>5</v>
      </c>
      <c r="F254" s="4" t="s">
        <v>567</v>
      </c>
      <c r="G254" s="2" t="s">
        <v>335</v>
      </c>
      <c r="H254" s="3">
        <v>35111</v>
      </c>
      <c r="I254" s="10">
        <f t="shared" si="27"/>
        <v>1996</v>
      </c>
      <c r="J254" s="17">
        <v>1162</v>
      </c>
      <c r="L254" s="4">
        <v>10112833</v>
      </c>
      <c r="M254" s="4">
        <v>34285248</v>
      </c>
      <c r="N254" s="4">
        <v>34285248</v>
      </c>
      <c r="O254" s="4">
        <v>778959851.61865199</v>
      </c>
      <c r="P254" s="15">
        <v>40169865.25</v>
      </c>
      <c r="Q254" s="4">
        <v>7756843.4389140271</v>
      </c>
      <c r="R254" s="4">
        <v>6573857.1084337346</v>
      </c>
      <c r="S254" s="4">
        <v>13984844.672653269</v>
      </c>
      <c r="T254" s="2"/>
      <c r="U254" s="35">
        <v>1</v>
      </c>
      <c r="V254" s="5">
        <v>0</v>
      </c>
      <c r="W254" s="4">
        <v>70</v>
      </c>
      <c r="X254" s="10">
        <v>85</v>
      </c>
      <c r="Y254" s="1">
        <f t="shared" si="28"/>
        <v>0</v>
      </c>
      <c r="Z254" s="1">
        <f t="shared" si="29"/>
        <v>0</v>
      </c>
      <c r="AA254" s="1">
        <f t="shared" si="30"/>
        <v>0</v>
      </c>
      <c r="AB254" s="1">
        <f t="shared" si="31"/>
        <v>1</v>
      </c>
      <c r="AC254" s="1">
        <f t="shared" si="32"/>
        <v>0</v>
      </c>
      <c r="AD254" s="1">
        <f t="shared" si="33"/>
        <v>0</v>
      </c>
    </row>
    <row r="255" spans="1:30" x14ac:dyDescent="0.2">
      <c r="A255" s="12">
        <v>70.05</v>
      </c>
      <c r="B255" s="12" t="s">
        <v>331</v>
      </c>
      <c r="C255" s="12" t="s">
        <v>127</v>
      </c>
      <c r="D255" s="12" t="s">
        <v>98</v>
      </c>
      <c r="E255" s="4">
        <v>6</v>
      </c>
      <c r="F255" s="4" t="s">
        <v>567</v>
      </c>
      <c r="G255" s="2" t="s">
        <v>336</v>
      </c>
      <c r="H255" s="3">
        <v>36355</v>
      </c>
      <c r="I255" s="10">
        <f t="shared" si="27"/>
        <v>1999</v>
      </c>
      <c r="J255" s="17">
        <v>1244</v>
      </c>
      <c r="K255" s="4">
        <v>24000000</v>
      </c>
      <c r="L255" s="4">
        <v>4826049</v>
      </c>
      <c r="M255" s="4">
        <v>16304786</v>
      </c>
      <c r="N255" s="4">
        <v>16304786</v>
      </c>
      <c r="O255" s="4">
        <v>779511709.09408998</v>
      </c>
      <c r="P255" s="15">
        <v>38992941.799999997</v>
      </c>
      <c r="Q255" s="4">
        <v>3209603.5433070865</v>
      </c>
      <c r="R255" s="4">
        <v>7756843.4389140271</v>
      </c>
      <c r="S255" s="4">
        <v>12739244.425905421</v>
      </c>
      <c r="T255" s="2">
        <f t="shared" ref="T255:T281" si="37">N255/K255</f>
        <v>0.67936608333333337</v>
      </c>
      <c r="U255" s="35">
        <v>1</v>
      </c>
      <c r="V255" s="5">
        <v>0</v>
      </c>
      <c r="W255" s="4">
        <v>63</v>
      </c>
      <c r="X255" s="10">
        <v>77</v>
      </c>
      <c r="Y255" s="1">
        <f t="shared" si="28"/>
        <v>0</v>
      </c>
      <c r="Z255" s="1">
        <f t="shared" si="29"/>
        <v>0</v>
      </c>
      <c r="AA255" s="1">
        <f t="shared" si="30"/>
        <v>0</v>
      </c>
      <c r="AB255" s="1">
        <f t="shared" si="31"/>
        <v>1</v>
      </c>
      <c r="AC255" s="1">
        <f t="shared" si="32"/>
        <v>0</v>
      </c>
      <c r="AD255" s="1">
        <f t="shared" si="33"/>
        <v>0</v>
      </c>
    </row>
    <row r="256" spans="1:30" x14ac:dyDescent="0.2">
      <c r="A256" s="12">
        <v>70.06</v>
      </c>
      <c r="B256" s="12" t="s">
        <v>331</v>
      </c>
      <c r="C256" s="12" t="s">
        <v>127</v>
      </c>
      <c r="D256" s="12" t="s">
        <v>98</v>
      </c>
      <c r="E256" s="4">
        <v>7</v>
      </c>
      <c r="F256" s="4" t="s">
        <v>567</v>
      </c>
      <c r="G256" s="2" t="s">
        <v>337</v>
      </c>
      <c r="H256" s="3">
        <v>40870</v>
      </c>
      <c r="I256" s="10">
        <f t="shared" si="27"/>
        <v>2011</v>
      </c>
      <c r="J256" s="17">
        <v>4515</v>
      </c>
      <c r="K256" s="4">
        <v>45000000</v>
      </c>
      <c r="L256" s="4">
        <v>29239026</v>
      </c>
      <c r="M256" s="4">
        <v>88625922</v>
      </c>
      <c r="N256" s="4">
        <v>160971922</v>
      </c>
      <c r="O256" s="4">
        <v>780063566.56952703</v>
      </c>
      <c r="P256" s="15">
        <v>35211582.5</v>
      </c>
      <c r="Q256" s="4">
        <v>20299107.440100882</v>
      </c>
      <c r="R256" s="4">
        <v>3209603.5433070865</v>
      </c>
      <c r="S256" s="4">
        <v>11150970.945472365</v>
      </c>
      <c r="T256" s="2">
        <f t="shared" si="37"/>
        <v>3.5771538222222223</v>
      </c>
      <c r="U256" s="35">
        <v>1</v>
      </c>
      <c r="V256" s="5">
        <v>0</v>
      </c>
      <c r="W256" s="4">
        <v>96</v>
      </c>
      <c r="X256" s="10">
        <v>59</v>
      </c>
      <c r="Y256" s="1">
        <f t="shared" si="28"/>
        <v>0</v>
      </c>
      <c r="Z256" s="1">
        <f t="shared" si="29"/>
        <v>0</v>
      </c>
      <c r="AA256" s="1">
        <f t="shared" si="30"/>
        <v>0</v>
      </c>
      <c r="AB256" s="1">
        <f t="shared" si="31"/>
        <v>1</v>
      </c>
      <c r="AC256" s="1">
        <f t="shared" si="32"/>
        <v>0</v>
      </c>
      <c r="AD256" s="1">
        <f t="shared" si="33"/>
        <v>0</v>
      </c>
    </row>
    <row r="257" spans="1:30" x14ac:dyDescent="0.2">
      <c r="A257" s="12">
        <v>70.069999999999993</v>
      </c>
      <c r="B257" s="12" t="s">
        <v>331</v>
      </c>
      <c r="C257" s="12" t="s">
        <v>127</v>
      </c>
      <c r="D257" s="12" t="s">
        <v>98</v>
      </c>
      <c r="E257" s="4">
        <v>8</v>
      </c>
      <c r="F257" s="4" t="s">
        <v>567</v>
      </c>
      <c r="G257" s="2" t="s">
        <v>338</v>
      </c>
      <c r="H257" s="3">
        <v>41719</v>
      </c>
      <c r="I257" s="10">
        <f t="shared" si="27"/>
        <v>2014</v>
      </c>
      <c r="J257" s="17">
        <v>849</v>
      </c>
      <c r="K257" s="4">
        <v>55000000</v>
      </c>
      <c r="L257" s="4">
        <v>17005126</v>
      </c>
      <c r="M257" s="4">
        <v>51178893</v>
      </c>
      <c r="N257" s="4">
        <v>79312301</v>
      </c>
      <c r="O257" s="4">
        <v>780615424.04496396</v>
      </c>
      <c r="P257" s="15">
        <v>53177345.289999999</v>
      </c>
      <c r="Q257" s="4">
        <v>9707747.9804161564</v>
      </c>
      <c r="R257" s="4">
        <v>20299107.440100882</v>
      </c>
      <c r="S257" s="4">
        <v>12457847.587562155</v>
      </c>
      <c r="T257" s="2">
        <f t="shared" si="37"/>
        <v>1.4420418363636363</v>
      </c>
      <c r="U257" s="35">
        <v>1</v>
      </c>
      <c r="V257" s="5">
        <v>0</v>
      </c>
      <c r="W257" s="4">
        <v>78</v>
      </c>
      <c r="X257" s="10">
        <v>80</v>
      </c>
      <c r="Y257" s="1">
        <f t="shared" si="28"/>
        <v>0</v>
      </c>
      <c r="Z257" s="1">
        <f t="shared" si="29"/>
        <v>0</v>
      </c>
      <c r="AA257" s="1">
        <f t="shared" si="30"/>
        <v>0</v>
      </c>
      <c r="AB257" s="1">
        <f t="shared" si="31"/>
        <v>1</v>
      </c>
      <c r="AC257" s="1">
        <f t="shared" si="32"/>
        <v>0</v>
      </c>
      <c r="AD257" s="1">
        <f t="shared" si="33"/>
        <v>0</v>
      </c>
    </row>
    <row r="258" spans="1:30" x14ac:dyDescent="0.2">
      <c r="A258" s="12">
        <v>71.010000000000005</v>
      </c>
      <c r="B258" s="12" t="s">
        <v>339</v>
      </c>
      <c r="C258" s="12" t="s">
        <v>24</v>
      </c>
      <c r="D258" s="12" t="s">
        <v>25</v>
      </c>
      <c r="E258" s="4">
        <v>2</v>
      </c>
      <c r="F258" s="4" t="s">
        <v>565</v>
      </c>
      <c r="G258" s="2" t="s">
        <v>340</v>
      </c>
      <c r="H258" s="3">
        <v>39948</v>
      </c>
      <c r="I258" s="10">
        <f t="shared" ref="I258:I321" si="38">YEAR(H258)</f>
        <v>2009</v>
      </c>
      <c r="J258" s="17">
        <v>1092</v>
      </c>
      <c r="K258" s="4">
        <v>150000000</v>
      </c>
      <c r="L258" s="4">
        <v>46204168</v>
      </c>
      <c r="M258" s="4">
        <v>133375846</v>
      </c>
      <c r="N258" s="4">
        <v>490875846</v>
      </c>
      <c r="O258" s="4">
        <v>781719138.995839</v>
      </c>
      <c r="P258" s="15">
        <v>767820459</v>
      </c>
      <c r="Q258" s="4">
        <v>65450112.799999997</v>
      </c>
      <c r="R258" s="4">
        <v>117224497.55725192</v>
      </c>
      <c r="S258" s="4">
        <v>117224497.55725192</v>
      </c>
      <c r="T258" s="2">
        <f t="shared" si="37"/>
        <v>3.2725056399999999</v>
      </c>
      <c r="U258" s="35">
        <v>1</v>
      </c>
      <c r="V258" s="28">
        <v>0</v>
      </c>
      <c r="W258" s="4">
        <v>37</v>
      </c>
      <c r="X258" s="10">
        <v>57</v>
      </c>
      <c r="Y258" s="1">
        <f t="shared" ref="Y258:Y321" si="39">IF(C258="Action",1,0)</f>
        <v>0</v>
      </c>
      <c r="Z258" s="1">
        <f t="shared" ref="Z258:Z321" si="40">IF(C258="Adventure",1,0)</f>
        <v>1</v>
      </c>
      <c r="AA258" s="1">
        <f t="shared" ref="AA258:AA321" si="41">IF(C258="Animation",1,0)</f>
        <v>0</v>
      </c>
      <c r="AB258" s="1">
        <f t="shared" ref="AB258:AB321" si="42">IF(C258="Comedy",1,0)</f>
        <v>0</v>
      </c>
      <c r="AC258" s="1">
        <f t="shared" ref="AC258:AC321" si="43">IF(C258="Horror",1,0)</f>
        <v>0</v>
      </c>
      <c r="AD258" s="1">
        <f t="shared" ref="AD258:AD321" si="44">IF(C258="Drama",1,0)</f>
        <v>0</v>
      </c>
    </row>
    <row r="259" spans="1:30" x14ac:dyDescent="0.2">
      <c r="A259" s="12">
        <v>72.010000000000005</v>
      </c>
      <c r="B259" s="12" t="s">
        <v>341</v>
      </c>
      <c r="C259" s="12" t="s">
        <v>24</v>
      </c>
      <c r="D259" s="12" t="s">
        <v>34</v>
      </c>
      <c r="E259" s="4">
        <v>2</v>
      </c>
      <c r="F259" s="4" t="s">
        <v>566</v>
      </c>
      <c r="G259" s="2" t="s">
        <v>342</v>
      </c>
      <c r="H259" s="3">
        <v>37475</v>
      </c>
      <c r="I259" s="10">
        <f t="shared" si="38"/>
        <v>2002</v>
      </c>
      <c r="J259" s="17">
        <v>495</v>
      </c>
      <c r="K259" s="4">
        <v>38000000</v>
      </c>
      <c r="L259" s="4">
        <v>16711716</v>
      </c>
      <c r="M259" s="4">
        <v>85846296</v>
      </c>
      <c r="N259" s="4">
        <v>119721296</v>
      </c>
      <c r="O259" s="4">
        <v>782822853.946715</v>
      </c>
      <c r="P259" s="15">
        <v>197692062</v>
      </c>
      <c r="Q259" s="4">
        <v>20606075.04302926</v>
      </c>
      <c r="R259" s="4">
        <v>34927926.148409896</v>
      </c>
      <c r="S259" s="4">
        <v>34927926.148409896</v>
      </c>
      <c r="T259" s="2">
        <f t="shared" si="37"/>
        <v>3.1505604210526315</v>
      </c>
      <c r="U259" s="35">
        <v>1</v>
      </c>
      <c r="V259" s="5">
        <v>0</v>
      </c>
      <c r="W259" s="4">
        <v>74</v>
      </c>
      <c r="X259" s="10">
        <v>46</v>
      </c>
      <c r="Y259" s="1">
        <f t="shared" si="39"/>
        <v>0</v>
      </c>
      <c r="Z259" s="1">
        <f t="shared" si="40"/>
        <v>1</v>
      </c>
      <c r="AA259" s="1">
        <f t="shared" si="41"/>
        <v>0</v>
      </c>
      <c r="AB259" s="1">
        <f t="shared" si="42"/>
        <v>0</v>
      </c>
      <c r="AC259" s="1">
        <f t="shared" si="43"/>
        <v>0</v>
      </c>
      <c r="AD259" s="1">
        <f t="shared" si="44"/>
        <v>0</v>
      </c>
    </row>
    <row r="260" spans="1:30" x14ac:dyDescent="0.2">
      <c r="A260" s="12">
        <v>72.02</v>
      </c>
      <c r="B260" s="12" t="s">
        <v>341</v>
      </c>
      <c r="C260" s="12" t="s">
        <v>24</v>
      </c>
      <c r="D260" s="12" t="s">
        <v>34</v>
      </c>
      <c r="E260" s="4">
        <v>3</v>
      </c>
      <c r="F260" s="4" t="s">
        <v>566</v>
      </c>
      <c r="G260" s="2" t="s">
        <v>343</v>
      </c>
      <c r="H260" s="3">
        <v>37827</v>
      </c>
      <c r="I260" s="10">
        <f t="shared" si="38"/>
        <v>2003</v>
      </c>
      <c r="J260" s="17">
        <v>352</v>
      </c>
      <c r="K260" s="4">
        <v>40000000</v>
      </c>
      <c r="L260" s="4">
        <v>33417739</v>
      </c>
      <c r="M260" s="4">
        <v>111760631</v>
      </c>
      <c r="N260" s="4">
        <v>167851995</v>
      </c>
      <c r="O260" s="4">
        <v>783374711.42215204</v>
      </c>
      <c r="P260" s="15">
        <v>158706679</v>
      </c>
      <c r="Q260" s="4">
        <v>27836151.741293531</v>
      </c>
      <c r="R260" s="4">
        <v>20606075.04302926</v>
      </c>
      <c r="S260" s="4">
        <v>27767000.595719576</v>
      </c>
      <c r="T260" s="2">
        <f t="shared" si="37"/>
        <v>4.1962998750000002</v>
      </c>
      <c r="U260" s="35">
        <v>1</v>
      </c>
      <c r="V260" s="5">
        <v>0</v>
      </c>
      <c r="W260" s="4">
        <v>46</v>
      </c>
      <c r="X260" s="10">
        <v>38</v>
      </c>
      <c r="Y260" s="1">
        <f t="shared" si="39"/>
        <v>0</v>
      </c>
      <c r="Z260" s="1">
        <f t="shared" si="40"/>
        <v>1</v>
      </c>
      <c r="AA260" s="1">
        <f t="shared" si="41"/>
        <v>0</v>
      </c>
      <c r="AB260" s="1">
        <f t="shared" si="42"/>
        <v>0</v>
      </c>
      <c r="AC260" s="1">
        <f t="shared" si="43"/>
        <v>0</v>
      </c>
      <c r="AD260" s="1">
        <f t="shared" si="44"/>
        <v>0</v>
      </c>
    </row>
    <row r="261" spans="1:30" x14ac:dyDescent="0.2">
      <c r="A261" s="12">
        <v>72.03</v>
      </c>
      <c r="B261" s="12" t="s">
        <v>341</v>
      </c>
      <c r="C261" s="12" t="s">
        <v>24</v>
      </c>
      <c r="D261" s="12" t="s">
        <v>34</v>
      </c>
      <c r="E261" s="4">
        <v>4</v>
      </c>
      <c r="F261" s="4" t="s">
        <v>566</v>
      </c>
      <c r="G261" s="2" t="s">
        <v>344</v>
      </c>
      <c r="H261" s="3">
        <v>40774</v>
      </c>
      <c r="I261" s="10">
        <f t="shared" si="38"/>
        <v>2011</v>
      </c>
      <c r="J261" s="17">
        <v>2947</v>
      </c>
      <c r="K261" s="4">
        <v>27000000</v>
      </c>
      <c r="L261" s="4">
        <v>11644672</v>
      </c>
      <c r="M261" s="4">
        <v>38536376</v>
      </c>
      <c r="N261" s="4">
        <v>80681183</v>
      </c>
      <c r="O261" s="4">
        <v>783926568.89759004</v>
      </c>
      <c r="P261" s="15">
        <v>161755117.66999999</v>
      </c>
      <c r="Q261" s="4">
        <v>10174171.878940731</v>
      </c>
      <c r="R261" s="4">
        <v>27836151.741293531</v>
      </c>
      <c r="S261" s="4">
        <v>27790050.977577563</v>
      </c>
      <c r="T261" s="2">
        <f t="shared" si="37"/>
        <v>2.9881919629629627</v>
      </c>
      <c r="U261" s="35">
        <v>0</v>
      </c>
      <c r="V261" s="5">
        <v>0</v>
      </c>
      <c r="W261" s="4">
        <v>22</v>
      </c>
      <c r="X261" s="10">
        <v>24</v>
      </c>
      <c r="Y261" s="1">
        <f t="shared" si="39"/>
        <v>0</v>
      </c>
      <c r="Z261" s="1">
        <f t="shared" si="40"/>
        <v>1</v>
      </c>
      <c r="AA261" s="1">
        <f t="shared" si="41"/>
        <v>0</v>
      </c>
      <c r="AB261" s="1">
        <f t="shared" si="42"/>
        <v>0</v>
      </c>
      <c r="AC261" s="1">
        <f t="shared" si="43"/>
        <v>0</v>
      </c>
      <c r="AD261" s="1">
        <f t="shared" si="44"/>
        <v>0</v>
      </c>
    </row>
    <row r="262" spans="1:30" x14ac:dyDescent="0.2">
      <c r="A262" s="12">
        <v>73.010000000000005</v>
      </c>
      <c r="B262" s="12" t="s">
        <v>345</v>
      </c>
      <c r="C262" s="12" t="s">
        <v>24</v>
      </c>
      <c r="D262" s="12" t="s">
        <v>25</v>
      </c>
      <c r="E262" s="4">
        <v>2</v>
      </c>
      <c r="F262" s="4" t="s">
        <v>566</v>
      </c>
      <c r="G262" s="2" t="s">
        <v>346</v>
      </c>
      <c r="H262" s="3">
        <v>33583</v>
      </c>
      <c r="I262" s="10">
        <f t="shared" si="38"/>
        <v>1991</v>
      </c>
      <c r="J262" s="17">
        <v>14188</v>
      </c>
      <c r="K262" s="4">
        <v>70000000</v>
      </c>
      <c r="L262" s="4">
        <v>13522535</v>
      </c>
      <c r="M262" s="4">
        <v>109921554</v>
      </c>
      <c r="N262" s="4">
        <v>291121554</v>
      </c>
      <c r="O262" s="4">
        <v>785030283.84846497</v>
      </c>
      <c r="P262" s="15">
        <v>87400000</v>
      </c>
      <c r="Q262" s="4">
        <v>69150012.826603323</v>
      </c>
      <c r="R262" s="4">
        <v>145666666.66666669</v>
      </c>
      <c r="S262" s="4">
        <v>145666666.66666669</v>
      </c>
      <c r="T262" s="2">
        <f t="shared" si="37"/>
        <v>4.1588793428571424</v>
      </c>
      <c r="U262" s="35">
        <v>0</v>
      </c>
      <c r="V262" s="28">
        <v>0</v>
      </c>
      <c r="W262" s="4">
        <v>30</v>
      </c>
      <c r="X262" s="10">
        <v>80</v>
      </c>
      <c r="Y262" s="1">
        <f t="shared" si="39"/>
        <v>0</v>
      </c>
      <c r="Z262" s="1">
        <f t="shared" si="40"/>
        <v>1</v>
      </c>
      <c r="AA262" s="1">
        <f t="shared" si="41"/>
        <v>0</v>
      </c>
      <c r="AB262" s="1">
        <f t="shared" si="42"/>
        <v>0</v>
      </c>
      <c r="AC262" s="1">
        <f t="shared" si="43"/>
        <v>0</v>
      </c>
      <c r="AD262" s="1">
        <f t="shared" si="44"/>
        <v>0</v>
      </c>
    </row>
    <row r="263" spans="1:30" x14ac:dyDescent="0.2">
      <c r="A263" s="12">
        <v>73.02</v>
      </c>
      <c r="B263" s="12" t="s">
        <v>345</v>
      </c>
      <c r="C263" s="12" t="s">
        <v>24</v>
      </c>
      <c r="D263" s="12" t="s">
        <v>25</v>
      </c>
      <c r="E263" s="4">
        <v>3</v>
      </c>
      <c r="F263" s="4" t="s">
        <v>566</v>
      </c>
      <c r="G263" s="2" t="s">
        <v>347</v>
      </c>
      <c r="H263" s="3">
        <v>37302</v>
      </c>
      <c r="I263" s="10">
        <f t="shared" si="38"/>
        <v>2002</v>
      </c>
      <c r="J263" s="17">
        <v>3719</v>
      </c>
      <c r="K263" s="4">
        <v>20000000</v>
      </c>
      <c r="L263" s="4">
        <v>11889631</v>
      </c>
      <c r="M263" s="4">
        <v>48423368</v>
      </c>
      <c r="N263" s="4">
        <v>109855792</v>
      </c>
      <c r="O263" s="4">
        <v>785582141.32390296</v>
      </c>
      <c r="P263" s="15">
        <v>189260777</v>
      </c>
      <c r="Q263" s="4">
        <v>18908053.700516351</v>
      </c>
      <c r="R263" s="4">
        <v>69150012.826603323</v>
      </c>
      <c r="S263" s="4">
        <v>107408339.746635</v>
      </c>
      <c r="T263" s="2">
        <f t="shared" si="37"/>
        <v>5.4927896</v>
      </c>
      <c r="U263" s="35">
        <v>0</v>
      </c>
      <c r="V263" s="28">
        <v>0</v>
      </c>
      <c r="W263" s="4">
        <v>62</v>
      </c>
      <c r="X263" s="10">
        <v>76</v>
      </c>
      <c r="Y263" s="1">
        <f t="shared" si="39"/>
        <v>0</v>
      </c>
      <c r="Z263" s="1">
        <f t="shared" si="40"/>
        <v>1</v>
      </c>
      <c r="AA263" s="1">
        <f t="shared" si="41"/>
        <v>0</v>
      </c>
      <c r="AB263" s="1">
        <f t="shared" si="42"/>
        <v>0</v>
      </c>
      <c r="AC263" s="1">
        <f t="shared" si="43"/>
        <v>0</v>
      </c>
      <c r="AD263" s="1">
        <f t="shared" si="44"/>
        <v>0</v>
      </c>
    </row>
    <row r="264" spans="1:30" x14ac:dyDescent="0.2">
      <c r="A264" s="12">
        <v>73.03</v>
      </c>
      <c r="B264" s="12" t="s">
        <v>345</v>
      </c>
      <c r="C264" s="12" t="s">
        <v>24</v>
      </c>
      <c r="D264" s="12" t="s">
        <v>25</v>
      </c>
      <c r="E264" s="4">
        <v>4</v>
      </c>
      <c r="F264" s="4" t="s">
        <v>566</v>
      </c>
      <c r="G264" s="2" t="s">
        <v>345</v>
      </c>
      <c r="H264" s="3">
        <v>37980</v>
      </c>
      <c r="I264" s="10">
        <f t="shared" si="38"/>
        <v>2003</v>
      </c>
      <c r="J264" s="17">
        <v>678</v>
      </c>
      <c r="K264" s="4">
        <v>100000000</v>
      </c>
      <c r="L264" s="4">
        <v>11139495</v>
      </c>
      <c r="M264" s="4">
        <v>48417850</v>
      </c>
      <c r="N264" s="4">
        <v>95255485</v>
      </c>
      <c r="O264" s="4">
        <v>786133998.79934001</v>
      </c>
      <c r="P264" s="15">
        <v>162792448.66999999</v>
      </c>
      <c r="Q264" s="4">
        <v>15796929.519071309</v>
      </c>
      <c r="R264" s="4">
        <v>18908053.700516351</v>
      </c>
      <c r="S264" s="4">
        <v>77908244.397928789</v>
      </c>
      <c r="T264" s="2">
        <f t="shared" si="37"/>
        <v>0.95255484999999995</v>
      </c>
      <c r="U264" s="35">
        <v>0</v>
      </c>
      <c r="V264" s="28">
        <v>0</v>
      </c>
      <c r="W264" s="4">
        <v>77</v>
      </c>
      <c r="X264" s="10">
        <v>75</v>
      </c>
      <c r="Y264" s="1">
        <f t="shared" si="39"/>
        <v>0</v>
      </c>
      <c r="Z264" s="1">
        <f t="shared" si="40"/>
        <v>1</v>
      </c>
      <c r="AA264" s="1">
        <f t="shared" si="41"/>
        <v>0</v>
      </c>
      <c r="AB264" s="1">
        <f t="shared" si="42"/>
        <v>0</v>
      </c>
      <c r="AC264" s="1">
        <f t="shared" si="43"/>
        <v>0</v>
      </c>
      <c r="AD264" s="1">
        <f t="shared" si="44"/>
        <v>0</v>
      </c>
    </row>
    <row r="265" spans="1:30" x14ac:dyDescent="0.2">
      <c r="A265" s="12">
        <v>73.040000000000006</v>
      </c>
      <c r="B265" s="12" t="s">
        <v>345</v>
      </c>
      <c r="C265" s="12" t="s">
        <v>24</v>
      </c>
      <c r="D265" s="12" t="s">
        <v>25</v>
      </c>
      <c r="E265" s="4">
        <v>5</v>
      </c>
      <c r="F265" s="4" t="s">
        <v>566</v>
      </c>
      <c r="G265" s="2" t="s">
        <v>348</v>
      </c>
      <c r="H265" s="3">
        <v>38303</v>
      </c>
      <c r="I265" s="10">
        <f t="shared" si="38"/>
        <v>2004</v>
      </c>
      <c r="J265" s="17">
        <v>323</v>
      </c>
      <c r="K265" s="4">
        <v>25000000</v>
      </c>
      <c r="L265" s="4">
        <v>220524</v>
      </c>
      <c r="M265" s="4">
        <v>51676606</v>
      </c>
      <c r="N265" s="4">
        <v>115036108</v>
      </c>
      <c r="O265" s="4">
        <v>786685856.27477801</v>
      </c>
      <c r="P265" s="15">
        <v>145908207.75</v>
      </c>
      <c r="Q265" s="4">
        <v>18524333.011272144</v>
      </c>
      <c r="R265" s="4">
        <v>15796929.519071309</v>
      </c>
      <c r="S265" s="4">
        <v>62380415.678214416</v>
      </c>
      <c r="T265" s="2">
        <f t="shared" si="37"/>
        <v>4.6014443199999997</v>
      </c>
      <c r="U265" s="35">
        <v>0</v>
      </c>
      <c r="V265" s="5">
        <v>0</v>
      </c>
      <c r="W265" s="4">
        <v>83</v>
      </c>
      <c r="X265" s="10">
        <v>74</v>
      </c>
      <c r="Y265" s="1">
        <f t="shared" si="39"/>
        <v>0</v>
      </c>
      <c r="Z265" s="1">
        <f t="shared" si="40"/>
        <v>1</v>
      </c>
      <c r="AA265" s="1">
        <f t="shared" si="41"/>
        <v>0</v>
      </c>
      <c r="AB265" s="1">
        <f t="shared" si="42"/>
        <v>0</v>
      </c>
      <c r="AC265" s="1">
        <f t="shared" si="43"/>
        <v>0</v>
      </c>
      <c r="AD265" s="1">
        <f t="shared" si="44"/>
        <v>0</v>
      </c>
    </row>
    <row r="266" spans="1:30" x14ac:dyDescent="0.2">
      <c r="A266" s="12">
        <v>74.010000000000005</v>
      </c>
      <c r="B266" s="12" t="s">
        <v>349</v>
      </c>
      <c r="C266" s="12" t="s">
        <v>127</v>
      </c>
      <c r="D266" s="12" t="s">
        <v>34</v>
      </c>
      <c r="E266" s="4">
        <v>2</v>
      </c>
      <c r="F266" s="4" t="s">
        <v>566</v>
      </c>
      <c r="G266" s="2" t="s">
        <v>350</v>
      </c>
      <c r="H266" s="3">
        <v>39255</v>
      </c>
      <c r="I266" s="10">
        <f t="shared" si="38"/>
        <v>2007</v>
      </c>
      <c r="J266" s="17">
        <v>1491</v>
      </c>
      <c r="K266" s="4">
        <v>175000000</v>
      </c>
      <c r="L266" s="4">
        <v>31192615</v>
      </c>
      <c r="M266" s="4">
        <v>100289690</v>
      </c>
      <c r="N266" s="4">
        <v>174131329</v>
      </c>
      <c r="O266" s="4">
        <v>787789571.22565305</v>
      </c>
      <c r="P266" s="15">
        <v>483473962</v>
      </c>
      <c r="Q266" s="4">
        <v>25309786.191860467</v>
      </c>
      <c r="R266" s="4">
        <v>80178103.150912106</v>
      </c>
      <c r="S266" s="4">
        <v>80178103.150912106</v>
      </c>
      <c r="T266" s="2">
        <f t="shared" si="37"/>
        <v>0.99503616571428577</v>
      </c>
      <c r="U266" s="35">
        <v>0</v>
      </c>
      <c r="V266" s="5">
        <v>0</v>
      </c>
      <c r="W266" s="4">
        <v>23</v>
      </c>
      <c r="X266" s="10">
        <v>57</v>
      </c>
      <c r="Y266" s="1">
        <f t="shared" si="39"/>
        <v>0</v>
      </c>
      <c r="Z266" s="1">
        <f t="shared" si="40"/>
        <v>0</v>
      </c>
      <c r="AA266" s="1">
        <f t="shared" si="41"/>
        <v>0</v>
      </c>
      <c r="AB266" s="1">
        <f t="shared" si="42"/>
        <v>1</v>
      </c>
      <c r="AC266" s="1">
        <f t="shared" si="43"/>
        <v>0</v>
      </c>
      <c r="AD266" s="1">
        <f t="shared" si="44"/>
        <v>0</v>
      </c>
    </row>
    <row r="267" spans="1:30" x14ac:dyDescent="0.2">
      <c r="A267" s="12">
        <v>75.010000000000005</v>
      </c>
      <c r="B267" s="12" t="s">
        <v>351</v>
      </c>
      <c r="C267" s="12" t="s">
        <v>13</v>
      </c>
      <c r="D267" s="12" t="s">
        <v>14</v>
      </c>
      <c r="E267" s="4">
        <v>2</v>
      </c>
      <c r="F267" s="4" t="s">
        <v>566</v>
      </c>
      <c r="G267" s="2" t="s">
        <v>352</v>
      </c>
      <c r="H267" s="3">
        <v>39248</v>
      </c>
      <c r="I267" s="10">
        <f t="shared" si="38"/>
        <v>2007</v>
      </c>
      <c r="J267" s="17">
        <v>707</v>
      </c>
      <c r="K267" s="4">
        <v>120000000</v>
      </c>
      <c r="L267" s="4">
        <v>58051684</v>
      </c>
      <c r="M267" s="4">
        <v>131921738</v>
      </c>
      <c r="N267" s="4">
        <v>288215319</v>
      </c>
      <c r="O267" s="4">
        <v>788893286.17652798</v>
      </c>
      <c r="P267" s="15">
        <v>330716569</v>
      </c>
      <c r="Q267" s="4">
        <v>41891761.482558139</v>
      </c>
      <c r="R267" s="4">
        <v>51593848.517940715</v>
      </c>
      <c r="S267" s="4">
        <v>51593848.517940715</v>
      </c>
      <c r="T267" s="2">
        <f t="shared" si="37"/>
        <v>2.401794325</v>
      </c>
      <c r="U267" s="35">
        <v>1</v>
      </c>
      <c r="V267" s="5">
        <v>0</v>
      </c>
      <c r="W267" s="4">
        <v>37</v>
      </c>
      <c r="X267" s="10">
        <v>45</v>
      </c>
      <c r="Y267" s="1">
        <f t="shared" si="39"/>
        <v>1</v>
      </c>
      <c r="Z267" s="1">
        <f t="shared" si="40"/>
        <v>0</v>
      </c>
      <c r="AA267" s="1">
        <f t="shared" si="41"/>
        <v>0</v>
      </c>
      <c r="AB267" s="1">
        <f t="shared" si="42"/>
        <v>0</v>
      </c>
      <c r="AC267" s="1">
        <f t="shared" si="43"/>
        <v>0</v>
      </c>
      <c r="AD267" s="1">
        <f t="shared" si="44"/>
        <v>0</v>
      </c>
    </row>
    <row r="268" spans="1:30" x14ac:dyDescent="0.2">
      <c r="A268" s="12">
        <v>75.02</v>
      </c>
      <c r="B268" s="12" t="s">
        <v>351</v>
      </c>
      <c r="C268" s="12" t="s">
        <v>13</v>
      </c>
      <c r="D268" s="12" t="s">
        <v>14</v>
      </c>
      <c r="E268" s="4">
        <v>3</v>
      </c>
      <c r="F268" s="4" t="s">
        <v>565</v>
      </c>
      <c r="G268" s="2" t="s">
        <v>351</v>
      </c>
      <c r="H268" s="3">
        <v>42223</v>
      </c>
      <c r="I268" s="10">
        <f t="shared" si="38"/>
        <v>2015</v>
      </c>
      <c r="J268" s="17">
        <v>2975</v>
      </c>
      <c r="K268" s="4">
        <v>120000000</v>
      </c>
      <c r="L268" s="4">
        <v>25685737</v>
      </c>
      <c r="M268" s="4">
        <v>56117548</v>
      </c>
      <c r="N268" s="4">
        <v>167117548</v>
      </c>
      <c r="O268" s="4">
        <v>789445143.65196502</v>
      </c>
      <c r="P268" s="15">
        <v>309465944</v>
      </c>
      <c r="Q268" s="4">
        <v>19824145.670225386</v>
      </c>
      <c r="R268" s="4">
        <v>41891761.482558139</v>
      </c>
      <c r="S268" s="4">
        <v>46742805.000249431</v>
      </c>
      <c r="T268" s="2">
        <f t="shared" si="37"/>
        <v>1.3926462333333334</v>
      </c>
      <c r="U268" s="35">
        <v>0</v>
      </c>
      <c r="V268" s="5">
        <v>0</v>
      </c>
      <c r="W268" s="4">
        <v>9</v>
      </c>
      <c r="X268" s="10">
        <v>51</v>
      </c>
      <c r="Y268" s="1">
        <f t="shared" si="39"/>
        <v>1</v>
      </c>
      <c r="Z268" s="1">
        <f t="shared" si="40"/>
        <v>0</v>
      </c>
      <c r="AA268" s="1">
        <f t="shared" si="41"/>
        <v>0</v>
      </c>
      <c r="AB268" s="1">
        <f t="shared" si="42"/>
        <v>0</v>
      </c>
      <c r="AC268" s="1">
        <f t="shared" si="43"/>
        <v>0</v>
      </c>
      <c r="AD268" s="1">
        <f t="shared" si="44"/>
        <v>0</v>
      </c>
    </row>
    <row r="269" spans="1:30" x14ac:dyDescent="0.2">
      <c r="A269" s="12">
        <v>76.010000000000005</v>
      </c>
      <c r="B269" s="12" t="s">
        <v>353</v>
      </c>
      <c r="C269" s="12" t="s">
        <v>241</v>
      </c>
      <c r="D269" s="12" t="s">
        <v>34</v>
      </c>
      <c r="E269" s="4">
        <v>2</v>
      </c>
      <c r="F269" s="4" t="s">
        <v>568</v>
      </c>
      <c r="G269" s="2" t="s">
        <v>354</v>
      </c>
      <c r="H269" s="3">
        <v>35776</v>
      </c>
      <c r="I269" s="10">
        <f t="shared" si="38"/>
        <v>1997</v>
      </c>
      <c r="J269" s="17">
        <v>357</v>
      </c>
      <c r="K269" s="4">
        <v>24000000</v>
      </c>
      <c r="L269" s="4">
        <v>32926342</v>
      </c>
      <c r="M269" s="4">
        <v>101334374</v>
      </c>
      <c r="N269" s="4">
        <v>101334374</v>
      </c>
      <c r="O269" s="4">
        <v>790548858.60283995</v>
      </c>
      <c r="P269" s="15">
        <v>173001286</v>
      </c>
      <c r="Q269" s="4">
        <v>22077205.664488018</v>
      </c>
      <c r="R269" s="4">
        <v>39140562.443438917</v>
      </c>
      <c r="S269" s="4">
        <v>39140562.443438917</v>
      </c>
      <c r="T269" s="2">
        <f t="shared" si="37"/>
        <v>4.2222655833333329</v>
      </c>
      <c r="U269" s="35">
        <v>1</v>
      </c>
      <c r="V269" s="5">
        <v>0</v>
      </c>
      <c r="W269" s="4">
        <v>81</v>
      </c>
      <c r="X269" s="10">
        <v>78</v>
      </c>
      <c r="Y269" s="1">
        <f t="shared" si="39"/>
        <v>0</v>
      </c>
      <c r="Z269" s="1">
        <f t="shared" si="40"/>
        <v>0</v>
      </c>
      <c r="AA269" s="1">
        <f t="shared" si="41"/>
        <v>0</v>
      </c>
      <c r="AB269" s="1">
        <f t="shared" si="42"/>
        <v>0</v>
      </c>
      <c r="AC269" s="1">
        <f t="shared" si="43"/>
        <v>1</v>
      </c>
      <c r="AD269" s="1">
        <f t="shared" si="44"/>
        <v>0</v>
      </c>
    </row>
    <row r="270" spans="1:30" x14ac:dyDescent="0.2">
      <c r="A270" s="12">
        <v>76.02</v>
      </c>
      <c r="B270" s="12" t="s">
        <v>353</v>
      </c>
      <c r="C270" s="12" t="s">
        <v>241</v>
      </c>
      <c r="D270" s="12" t="s">
        <v>34</v>
      </c>
      <c r="E270" s="4">
        <v>3</v>
      </c>
      <c r="F270" s="4" t="s">
        <v>568</v>
      </c>
      <c r="G270" s="2" t="s">
        <v>355</v>
      </c>
      <c r="H270" s="3">
        <v>36560</v>
      </c>
      <c r="I270" s="10">
        <f t="shared" si="38"/>
        <v>2000</v>
      </c>
      <c r="J270" s="17">
        <v>784</v>
      </c>
      <c r="K270" s="4">
        <v>40000000</v>
      </c>
      <c r="L270" s="4">
        <v>34713342</v>
      </c>
      <c r="M270" s="4">
        <v>89138076</v>
      </c>
      <c r="N270" s="4">
        <v>161838076</v>
      </c>
      <c r="O270" s="4">
        <v>791100716.07827795</v>
      </c>
      <c r="P270" s="15">
        <v>137167830</v>
      </c>
      <c r="Q270" s="4">
        <v>30025617.068645641</v>
      </c>
      <c r="R270" s="4">
        <v>22077205.664488018</v>
      </c>
      <c r="S270" s="4">
        <v>30608884.053963467</v>
      </c>
      <c r="T270" s="2">
        <f t="shared" si="37"/>
        <v>4.0459519000000004</v>
      </c>
      <c r="U270" s="35">
        <v>1</v>
      </c>
      <c r="V270" s="5">
        <v>0</v>
      </c>
      <c r="W270" s="4">
        <v>36</v>
      </c>
      <c r="X270" s="10">
        <v>56</v>
      </c>
      <c r="Y270" s="1">
        <f t="shared" si="39"/>
        <v>0</v>
      </c>
      <c r="Z270" s="1">
        <f t="shared" si="40"/>
        <v>0</v>
      </c>
      <c r="AA270" s="1">
        <f t="shared" si="41"/>
        <v>0</v>
      </c>
      <c r="AB270" s="1">
        <f t="shared" si="42"/>
        <v>0</v>
      </c>
      <c r="AC270" s="1">
        <f t="shared" si="43"/>
        <v>1</v>
      </c>
      <c r="AD270" s="1">
        <f t="shared" si="44"/>
        <v>0</v>
      </c>
    </row>
    <row r="271" spans="1:30" x14ac:dyDescent="0.2">
      <c r="A271" s="12">
        <v>76.03</v>
      </c>
      <c r="B271" s="12" t="s">
        <v>353</v>
      </c>
      <c r="C271" s="12" t="s">
        <v>241</v>
      </c>
      <c r="D271" s="12" t="s">
        <v>34</v>
      </c>
      <c r="E271" s="4">
        <v>4</v>
      </c>
      <c r="F271" s="4" t="s">
        <v>568</v>
      </c>
      <c r="G271" s="2" t="s">
        <v>356</v>
      </c>
      <c r="H271" s="3">
        <v>40648</v>
      </c>
      <c r="I271" s="10">
        <f t="shared" si="38"/>
        <v>2011</v>
      </c>
      <c r="J271" s="17">
        <v>4088</v>
      </c>
      <c r="K271" s="4">
        <v>40000000</v>
      </c>
      <c r="L271" s="4">
        <v>18692090</v>
      </c>
      <c r="M271" s="4">
        <v>38180928</v>
      </c>
      <c r="N271" s="4">
        <v>95989590</v>
      </c>
      <c r="O271" s="4">
        <v>791652573.55371499</v>
      </c>
      <c r="P271" s="15">
        <v>145391245.33000001</v>
      </c>
      <c r="Q271" s="4">
        <v>12104614.123581337</v>
      </c>
      <c r="R271" s="4">
        <v>30025617.068645641</v>
      </c>
      <c r="S271" s="4">
        <v>30414461.725524191</v>
      </c>
      <c r="T271" s="2">
        <f t="shared" si="37"/>
        <v>2.3997397500000002</v>
      </c>
      <c r="U271" s="35">
        <v>1</v>
      </c>
      <c r="V271" s="5">
        <v>0</v>
      </c>
      <c r="W271" s="4">
        <v>59</v>
      </c>
      <c r="X271" s="10">
        <v>38</v>
      </c>
      <c r="Y271" s="1">
        <f t="shared" si="39"/>
        <v>0</v>
      </c>
      <c r="Z271" s="1">
        <f t="shared" si="40"/>
        <v>0</v>
      </c>
      <c r="AA271" s="1">
        <f t="shared" si="41"/>
        <v>0</v>
      </c>
      <c r="AB271" s="1">
        <f t="shared" si="42"/>
        <v>0</v>
      </c>
      <c r="AC271" s="1">
        <f t="shared" si="43"/>
        <v>1</v>
      </c>
      <c r="AD271" s="1">
        <f t="shared" si="44"/>
        <v>0</v>
      </c>
    </row>
    <row r="272" spans="1:30" x14ac:dyDescent="0.2">
      <c r="A272" s="12">
        <v>77.010000000000005</v>
      </c>
      <c r="B272" s="12" t="s">
        <v>357</v>
      </c>
      <c r="C272" s="12" t="s">
        <v>193</v>
      </c>
      <c r="D272" s="12" t="s">
        <v>34</v>
      </c>
      <c r="E272" s="4">
        <v>2</v>
      </c>
      <c r="F272" s="4" t="s">
        <v>566</v>
      </c>
      <c r="G272" s="2" t="s">
        <v>358</v>
      </c>
      <c r="H272" s="3">
        <v>42272</v>
      </c>
      <c r="I272" s="10">
        <f t="shared" si="38"/>
        <v>2015</v>
      </c>
      <c r="J272" s="17">
        <v>1092</v>
      </c>
      <c r="K272" s="4">
        <v>80000000</v>
      </c>
      <c r="L272" s="4">
        <v>48464322</v>
      </c>
      <c r="M272" s="4">
        <v>165539927</v>
      </c>
      <c r="N272" s="4">
        <v>420179514</v>
      </c>
      <c r="O272" s="4">
        <v>792756288.50459003</v>
      </c>
      <c r="P272" s="15">
        <v>345907363</v>
      </c>
      <c r="Q272" s="4">
        <v>49843358.718861215</v>
      </c>
      <c r="R272" s="4">
        <v>43455698.86934673</v>
      </c>
      <c r="S272" s="4">
        <v>43455698.86934673</v>
      </c>
      <c r="T272" s="2">
        <f t="shared" si="37"/>
        <v>5.2522439250000001</v>
      </c>
      <c r="U272" s="35">
        <v>1</v>
      </c>
      <c r="V272" s="5">
        <v>0</v>
      </c>
      <c r="W272" s="4">
        <v>54</v>
      </c>
      <c r="X272" s="10">
        <v>72</v>
      </c>
      <c r="Y272" s="1">
        <f t="shared" si="39"/>
        <v>0</v>
      </c>
      <c r="Z272" s="1">
        <f t="shared" si="40"/>
        <v>0</v>
      </c>
      <c r="AA272" s="1">
        <f t="shared" si="41"/>
        <v>1</v>
      </c>
      <c r="AB272" s="1">
        <f t="shared" si="42"/>
        <v>0</v>
      </c>
      <c r="AC272" s="1">
        <f t="shared" si="43"/>
        <v>0</v>
      </c>
      <c r="AD272" s="1">
        <f t="shared" si="44"/>
        <v>0</v>
      </c>
    </row>
    <row r="273" spans="1:30" x14ac:dyDescent="0.2">
      <c r="A273" s="12">
        <v>78.010000000000005</v>
      </c>
      <c r="B273" s="12" t="s">
        <v>359</v>
      </c>
      <c r="C273" s="12" t="s">
        <v>241</v>
      </c>
      <c r="D273" s="12" t="s">
        <v>34</v>
      </c>
      <c r="E273" s="4">
        <v>2</v>
      </c>
      <c r="F273" s="4" t="s">
        <v>568</v>
      </c>
      <c r="G273" s="2" t="s">
        <v>360</v>
      </c>
      <c r="H273" s="3">
        <v>29889</v>
      </c>
      <c r="I273" s="10">
        <f t="shared" si="38"/>
        <v>1981</v>
      </c>
      <c r="J273" s="17">
        <v>1109</v>
      </c>
      <c r="K273" s="4">
        <v>2500000</v>
      </c>
      <c r="L273" s="4">
        <v>7676836</v>
      </c>
      <c r="M273" s="4">
        <v>25533818</v>
      </c>
      <c r="N273" s="4">
        <v>25533818</v>
      </c>
      <c r="O273" s="4">
        <v>793860003.45546496</v>
      </c>
      <c r="P273" s="15">
        <v>70000000</v>
      </c>
      <c r="Q273" s="4">
        <v>9184826.6187050361</v>
      </c>
      <c r="R273" s="4">
        <v>29914529.914529916</v>
      </c>
      <c r="S273" s="4">
        <v>29914529.914529916</v>
      </c>
      <c r="T273" s="2">
        <f t="shared" si="37"/>
        <v>10.2135272</v>
      </c>
      <c r="U273" s="35">
        <v>0</v>
      </c>
      <c r="V273" s="28">
        <v>0</v>
      </c>
      <c r="W273" s="4">
        <v>29</v>
      </c>
      <c r="X273" s="10">
        <v>89</v>
      </c>
      <c r="Y273" s="1">
        <f t="shared" si="39"/>
        <v>0</v>
      </c>
      <c r="Z273" s="1">
        <f t="shared" si="40"/>
        <v>0</v>
      </c>
      <c r="AA273" s="1">
        <f t="shared" si="41"/>
        <v>0</v>
      </c>
      <c r="AB273" s="1">
        <f t="shared" si="42"/>
        <v>0</v>
      </c>
      <c r="AC273" s="1">
        <f t="shared" si="43"/>
        <v>1</v>
      </c>
      <c r="AD273" s="1">
        <f t="shared" si="44"/>
        <v>0</v>
      </c>
    </row>
    <row r="274" spans="1:30" x14ac:dyDescent="0.2">
      <c r="A274" s="12">
        <v>78.02</v>
      </c>
      <c r="B274" s="12" t="s">
        <v>359</v>
      </c>
      <c r="C274" s="12" t="s">
        <v>241</v>
      </c>
      <c r="D274" s="12" t="s">
        <v>34</v>
      </c>
      <c r="E274" s="4">
        <v>3</v>
      </c>
      <c r="F274" s="4" t="s">
        <v>568</v>
      </c>
      <c r="G274" s="2" t="s">
        <v>361</v>
      </c>
      <c r="H274" s="3">
        <v>30246</v>
      </c>
      <c r="I274" s="10">
        <f t="shared" si="38"/>
        <v>1982</v>
      </c>
      <c r="J274" s="17">
        <v>357</v>
      </c>
      <c r="K274" s="4">
        <v>2500000</v>
      </c>
      <c r="L274" s="4">
        <v>6333259</v>
      </c>
      <c r="M274" s="4">
        <v>14400000</v>
      </c>
      <c r="N274" s="4">
        <v>14400000</v>
      </c>
      <c r="O274" s="4">
        <v>794411860.93090296</v>
      </c>
      <c r="P274" s="15">
        <v>47766909</v>
      </c>
      <c r="Q274" s="4">
        <v>4897959.1836734693</v>
      </c>
      <c r="R274" s="4">
        <v>9184826.6187050361</v>
      </c>
      <c r="S274" s="4">
        <v>19549678.266617477</v>
      </c>
      <c r="T274" s="2">
        <f t="shared" si="37"/>
        <v>5.76</v>
      </c>
      <c r="U274" s="35">
        <v>0</v>
      </c>
      <c r="V274" s="5">
        <v>0</v>
      </c>
      <c r="W274" s="4">
        <v>33</v>
      </c>
      <c r="X274" s="10">
        <v>63</v>
      </c>
      <c r="Y274" s="1">
        <f t="shared" si="39"/>
        <v>0</v>
      </c>
      <c r="Z274" s="1">
        <f t="shared" si="40"/>
        <v>0</v>
      </c>
      <c r="AA274" s="1">
        <f t="shared" si="41"/>
        <v>0</v>
      </c>
      <c r="AB274" s="1">
        <f t="shared" si="42"/>
        <v>0</v>
      </c>
      <c r="AC274" s="1">
        <f t="shared" si="43"/>
        <v>1</v>
      </c>
      <c r="AD274" s="1">
        <f t="shared" si="44"/>
        <v>0</v>
      </c>
    </row>
    <row r="275" spans="1:30" x14ac:dyDescent="0.2">
      <c r="A275" s="12">
        <v>78.03</v>
      </c>
      <c r="B275" s="12" t="s">
        <v>359</v>
      </c>
      <c r="C275" s="12" t="s">
        <v>241</v>
      </c>
      <c r="D275" s="12" t="s">
        <v>34</v>
      </c>
      <c r="E275" s="4">
        <v>4</v>
      </c>
      <c r="F275" s="4" t="s">
        <v>568</v>
      </c>
      <c r="G275" s="2" t="s">
        <v>362</v>
      </c>
      <c r="H275" s="3">
        <v>32417</v>
      </c>
      <c r="I275" s="10">
        <f t="shared" si="38"/>
        <v>1988</v>
      </c>
      <c r="J275" s="17">
        <v>2171</v>
      </c>
      <c r="K275" s="4">
        <v>5000000</v>
      </c>
      <c r="M275" s="4">
        <v>16634499</v>
      </c>
      <c r="N275" s="4">
        <v>16634499</v>
      </c>
      <c r="O275" s="4">
        <v>794963718.40634</v>
      </c>
      <c r="P275" s="15">
        <v>36644606</v>
      </c>
      <c r="Q275" s="4">
        <v>4047323.3576642331</v>
      </c>
      <c r="R275" s="4">
        <v>4897959.1836734693</v>
      </c>
      <c r="S275" s="4">
        <v>14665771.905636141</v>
      </c>
      <c r="T275" s="2">
        <f t="shared" si="37"/>
        <v>3.3268998000000001</v>
      </c>
      <c r="U275" s="35">
        <v>0</v>
      </c>
      <c r="V275" s="5">
        <v>0</v>
      </c>
      <c r="W275" s="4">
        <v>29</v>
      </c>
      <c r="X275" s="10">
        <v>24</v>
      </c>
      <c r="Y275" s="1">
        <f t="shared" si="39"/>
        <v>0</v>
      </c>
      <c r="Z275" s="1">
        <f t="shared" si="40"/>
        <v>0</v>
      </c>
      <c r="AA275" s="1">
        <f t="shared" si="41"/>
        <v>0</v>
      </c>
      <c r="AB275" s="1">
        <f t="shared" si="42"/>
        <v>0</v>
      </c>
      <c r="AC275" s="1">
        <f t="shared" si="43"/>
        <v>1</v>
      </c>
      <c r="AD275" s="1">
        <f t="shared" si="44"/>
        <v>0</v>
      </c>
    </row>
    <row r="276" spans="1:30" x14ac:dyDescent="0.2">
      <c r="A276" s="12">
        <v>78.040000000000006</v>
      </c>
      <c r="B276" s="12" t="s">
        <v>359</v>
      </c>
      <c r="C276" s="12" t="s">
        <v>241</v>
      </c>
      <c r="D276" s="12" t="s">
        <v>34</v>
      </c>
      <c r="E276" s="4">
        <v>5</v>
      </c>
      <c r="F276" s="4" t="s">
        <v>568</v>
      </c>
      <c r="G276" s="2" t="s">
        <v>363</v>
      </c>
      <c r="H276" s="3">
        <v>32794</v>
      </c>
      <c r="I276" s="10">
        <f t="shared" si="38"/>
        <v>1989</v>
      </c>
      <c r="J276" s="17">
        <v>377</v>
      </c>
      <c r="K276" s="4">
        <v>6000000</v>
      </c>
      <c r="L276" s="4">
        <v>5093428</v>
      </c>
      <c r="M276" s="4">
        <v>11642254</v>
      </c>
      <c r="N276" s="4">
        <v>11642254</v>
      </c>
      <c r="O276" s="4">
        <v>795515575.881778</v>
      </c>
      <c r="P276" s="15">
        <v>31642079.25</v>
      </c>
      <c r="Q276" s="4">
        <v>2932557.6826196471</v>
      </c>
      <c r="R276" s="4">
        <v>4047323.3576642331</v>
      </c>
      <c r="S276" s="4">
        <v>12011159.768643165</v>
      </c>
      <c r="T276" s="2">
        <f t="shared" si="37"/>
        <v>1.9403756666666667</v>
      </c>
      <c r="U276" s="35">
        <v>0</v>
      </c>
      <c r="V276" s="5">
        <v>0</v>
      </c>
      <c r="W276" s="4">
        <v>14</v>
      </c>
      <c r="X276" s="10">
        <v>54</v>
      </c>
      <c r="Y276" s="1">
        <f t="shared" si="39"/>
        <v>0</v>
      </c>
      <c r="Z276" s="1">
        <f t="shared" si="40"/>
        <v>0</v>
      </c>
      <c r="AA276" s="1">
        <f t="shared" si="41"/>
        <v>0</v>
      </c>
      <c r="AB276" s="1">
        <f t="shared" si="42"/>
        <v>0</v>
      </c>
      <c r="AC276" s="1">
        <f t="shared" si="43"/>
        <v>1</v>
      </c>
      <c r="AD276" s="1">
        <f t="shared" si="44"/>
        <v>0</v>
      </c>
    </row>
    <row r="277" spans="1:30" x14ac:dyDescent="0.2">
      <c r="A277" s="12">
        <v>78.05</v>
      </c>
      <c r="B277" s="12" t="s">
        <v>359</v>
      </c>
      <c r="C277" s="12" t="s">
        <v>241</v>
      </c>
      <c r="D277" s="12" t="s">
        <v>34</v>
      </c>
      <c r="E277" s="4">
        <v>6</v>
      </c>
      <c r="F277" s="4" t="s">
        <v>568</v>
      </c>
      <c r="G277" s="2" t="s">
        <v>364</v>
      </c>
      <c r="H277" s="3">
        <v>34971</v>
      </c>
      <c r="I277" s="10">
        <f t="shared" si="38"/>
        <v>1995</v>
      </c>
      <c r="J277" s="17">
        <v>2177</v>
      </c>
      <c r="K277" s="4">
        <v>5000000</v>
      </c>
      <c r="L277" s="4">
        <v>7308529</v>
      </c>
      <c r="M277" s="4">
        <v>15106362</v>
      </c>
      <c r="N277" s="4">
        <v>15106362</v>
      </c>
      <c r="O277" s="4">
        <v>796067433.35721505</v>
      </c>
      <c r="P277" s="15">
        <v>27642114.199999999</v>
      </c>
      <c r="Q277" s="4">
        <v>3472726.8965517245</v>
      </c>
      <c r="R277" s="4">
        <v>2932557.6826196471</v>
      </c>
      <c r="S277" s="4">
        <v>10195439.351438461</v>
      </c>
      <c r="T277" s="2">
        <f t="shared" si="37"/>
        <v>3.0212724</v>
      </c>
      <c r="U277" s="35">
        <v>0</v>
      </c>
      <c r="V277" s="28">
        <v>0</v>
      </c>
      <c r="W277" s="4">
        <v>6</v>
      </c>
      <c r="X277" s="10">
        <v>39</v>
      </c>
      <c r="Y277" s="1">
        <f t="shared" si="39"/>
        <v>0</v>
      </c>
      <c r="Z277" s="1">
        <f t="shared" si="40"/>
        <v>0</v>
      </c>
      <c r="AA277" s="1">
        <f t="shared" si="41"/>
        <v>0</v>
      </c>
      <c r="AB277" s="1">
        <f t="shared" si="42"/>
        <v>0</v>
      </c>
      <c r="AC277" s="1">
        <f t="shared" si="43"/>
        <v>1</v>
      </c>
      <c r="AD277" s="1">
        <f t="shared" si="44"/>
        <v>0</v>
      </c>
    </row>
    <row r="278" spans="1:30" x14ac:dyDescent="0.2">
      <c r="A278" s="12">
        <v>78.06</v>
      </c>
      <c r="B278" s="12" t="s">
        <v>359</v>
      </c>
      <c r="C278" s="12" t="s">
        <v>241</v>
      </c>
      <c r="D278" s="12" t="s">
        <v>34</v>
      </c>
      <c r="E278" s="4">
        <v>7</v>
      </c>
      <c r="F278" s="4" t="s">
        <v>568</v>
      </c>
      <c r="G278" s="2" t="s">
        <v>365</v>
      </c>
      <c r="H278" s="3">
        <v>36012</v>
      </c>
      <c r="I278" s="10">
        <f t="shared" si="38"/>
        <v>1998</v>
      </c>
      <c r="J278" s="17">
        <v>1041</v>
      </c>
      <c r="K278" s="4">
        <v>17000000</v>
      </c>
      <c r="L278" s="4">
        <v>16187724</v>
      </c>
      <c r="M278" s="4">
        <v>55004135</v>
      </c>
      <c r="N278" s="4">
        <v>55004135</v>
      </c>
      <c r="O278" s="4">
        <v>796619290.83265305</v>
      </c>
      <c r="P278" s="15">
        <v>25552822.170000002</v>
      </c>
      <c r="Q278" s="4">
        <v>11727960.554371001</v>
      </c>
      <c r="R278" s="4">
        <v>3472726.8965517245</v>
      </c>
      <c r="S278" s="4">
        <v>9074987.2756240051</v>
      </c>
      <c r="T278" s="2">
        <f t="shared" si="37"/>
        <v>3.2355373529411766</v>
      </c>
      <c r="U278" s="35">
        <v>0</v>
      </c>
      <c r="V278" s="28">
        <v>0</v>
      </c>
      <c r="W278" s="4">
        <v>51</v>
      </c>
      <c r="X278" s="10">
        <v>39</v>
      </c>
      <c r="Y278" s="1">
        <f t="shared" si="39"/>
        <v>0</v>
      </c>
      <c r="Z278" s="1">
        <f t="shared" si="40"/>
        <v>0</v>
      </c>
      <c r="AA278" s="1">
        <f t="shared" si="41"/>
        <v>0</v>
      </c>
      <c r="AB278" s="1">
        <f t="shared" si="42"/>
        <v>0</v>
      </c>
      <c r="AC278" s="1">
        <f t="shared" si="43"/>
        <v>1</v>
      </c>
      <c r="AD278" s="1">
        <f t="shared" si="44"/>
        <v>0</v>
      </c>
    </row>
    <row r="279" spans="1:30" x14ac:dyDescent="0.2">
      <c r="A279" s="12">
        <v>78.069999999999993</v>
      </c>
      <c r="B279" s="12" t="s">
        <v>359</v>
      </c>
      <c r="C279" s="12" t="s">
        <v>241</v>
      </c>
      <c r="D279" s="12" t="s">
        <v>34</v>
      </c>
      <c r="E279" s="4">
        <v>8</v>
      </c>
      <c r="F279" s="4" t="s">
        <v>568</v>
      </c>
      <c r="G279" s="2" t="s">
        <v>366</v>
      </c>
      <c r="H279" s="3">
        <v>37449</v>
      </c>
      <c r="I279" s="10">
        <f t="shared" si="38"/>
        <v>2002</v>
      </c>
      <c r="J279" s="17">
        <v>1437</v>
      </c>
      <c r="K279" s="4">
        <v>15000000</v>
      </c>
      <c r="L279" s="4">
        <v>12292121</v>
      </c>
      <c r="M279" s="4">
        <v>30259652</v>
      </c>
      <c r="N279" s="4">
        <v>37659652</v>
      </c>
      <c r="O279" s="4">
        <v>797171148.30808997</v>
      </c>
      <c r="P279" s="15">
        <v>29760152.57</v>
      </c>
      <c r="Q279" s="4">
        <v>6481867.8141135974</v>
      </c>
      <c r="R279" s="4">
        <v>11727960.554371001</v>
      </c>
      <c r="S279" s="4">
        <v>9453983.4583021458</v>
      </c>
      <c r="T279" s="2">
        <f t="shared" si="37"/>
        <v>2.5106434666666666</v>
      </c>
      <c r="U279" s="35">
        <v>0</v>
      </c>
      <c r="V279" s="5">
        <v>0</v>
      </c>
      <c r="W279" s="4">
        <v>12</v>
      </c>
      <c r="X279" s="10">
        <v>49</v>
      </c>
      <c r="Y279" s="1">
        <f t="shared" si="39"/>
        <v>0</v>
      </c>
      <c r="Z279" s="1">
        <f t="shared" si="40"/>
        <v>0</v>
      </c>
      <c r="AA279" s="1">
        <f t="shared" si="41"/>
        <v>0</v>
      </c>
      <c r="AB279" s="1">
        <f t="shared" si="42"/>
        <v>0</v>
      </c>
      <c r="AC279" s="1">
        <f t="shared" si="43"/>
        <v>1</v>
      </c>
      <c r="AD279" s="1">
        <f t="shared" si="44"/>
        <v>0</v>
      </c>
    </row>
    <row r="280" spans="1:30" x14ac:dyDescent="0.2">
      <c r="A280" s="12">
        <v>78.08</v>
      </c>
      <c r="B280" s="12" t="s">
        <v>359</v>
      </c>
      <c r="C280" s="12" t="s">
        <v>241</v>
      </c>
      <c r="D280" s="12" t="s">
        <v>34</v>
      </c>
      <c r="E280" s="4">
        <v>9</v>
      </c>
      <c r="F280" s="4" t="s">
        <v>568</v>
      </c>
      <c r="G280" s="2" t="s">
        <v>359</v>
      </c>
      <c r="H280" s="3">
        <v>39325</v>
      </c>
      <c r="I280" s="10">
        <f t="shared" si="38"/>
        <v>2007</v>
      </c>
      <c r="J280" s="17">
        <v>1876</v>
      </c>
      <c r="K280" s="4">
        <v>15000000</v>
      </c>
      <c r="L280" s="4">
        <v>26362367</v>
      </c>
      <c r="M280" s="4">
        <v>58269151</v>
      </c>
      <c r="N280" s="4">
        <v>77514401</v>
      </c>
      <c r="O280" s="4">
        <v>797723005.78352797</v>
      </c>
      <c r="P280" s="15">
        <v>30747590</v>
      </c>
      <c r="Q280" s="4">
        <v>11266628.052325582</v>
      </c>
      <c r="R280" s="4">
        <v>6481867.8141135974</v>
      </c>
      <c r="S280" s="4">
        <v>9082469.0027785785</v>
      </c>
      <c r="T280" s="2">
        <f t="shared" si="37"/>
        <v>5.167626733333333</v>
      </c>
      <c r="U280" s="35">
        <v>0</v>
      </c>
      <c r="V280" s="28">
        <v>0</v>
      </c>
      <c r="W280" s="4">
        <v>25</v>
      </c>
      <c r="X280" s="10">
        <v>27</v>
      </c>
      <c r="Y280" s="1">
        <f t="shared" si="39"/>
        <v>0</v>
      </c>
      <c r="Z280" s="1">
        <f t="shared" si="40"/>
        <v>0</v>
      </c>
      <c r="AA280" s="1">
        <f t="shared" si="41"/>
        <v>0</v>
      </c>
      <c r="AB280" s="1">
        <f t="shared" si="42"/>
        <v>0</v>
      </c>
      <c r="AC280" s="1">
        <f t="shared" si="43"/>
        <v>1</v>
      </c>
      <c r="AD280" s="1">
        <f t="shared" si="44"/>
        <v>0</v>
      </c>
    </row>
    <row r="281" spans="1:30" x14ac:dyDescent="0.2">
      <c r="A281" s="12">
        <v>78.09</v>
      </c>
      <c r="B281" s="12" t="s">
        <v>359</v>
      </c>
      <c r="C281" s="12" t="s">
        <v>241</v>
      </c>
      <c r="D281" s="12" t="s">
        <v>34</v>
      </c>
      <c r="E281" s="4">
        <v>10</v>
      </c>
      <c r="F281" s="4" t="s">
        <v>568</v>
      </c>
      <c r="G281" s="2" t="s">
        <v>367</v>
      </c>
      <c r="H281" s="3">
        <v>40053</v>
      </c>
      <c r="I281" s="10">
        <f t="shared" si="38"/>
        <v>2009</v>
      </c>
      <c r="J281" s="17">
        <v>728</v>
      </c>
      <c r="K281" s="4">
        <v>15000000</v>
      </c>
      <c r="L281" s="4">
        <v>16349565</v>
      </c>
      <c r="M281" s="4">
        <v>33392973</v>
      </c>
      <c r="N281" s="4">
        <v>38512850</v>
      </c>
      <c r="O281" s="4">
        <v>798274863.25896502</v>
      </c>
      <c r="P281" s="15">
        <v>35943902.329999998</v>
      </c>
      <c r="Q281" s="4">
        <v>5135046.666666667</v>
      </c>
      <c r="R281" s="4">
        <v>11266628.052325582</v>
      </c>
      <c r="S281" s="4">
        <v>9325153.3416171335</v>
      </c>
      <c r="T281" s="2">
        <f t="shared" si="37"/>
        <v>2.5675233333333334</v>
      </c>
      <c r="U281" s="35">
        <v>0</v>
      </c>
      <c r="V281" s="5">
        <v>0</v>
      </c>
      <c r="W281" s="4">
        <v>19</v>
      </c>
      <c r="X281" s="10">
        <v>59</v>
      </c>
      <c r="Y281" s="1">
        <f t="shared" si="39"/>
        <v>0</v>
      </c>
      <c r="Z281" s="1">
        <f t="shared" si="40"/>
        <v>0</v>
      </c>
      <c r="AA281" s="1">
        <f t="shared" si="41"/>
        <v>0</v>
      </c>
      <c r="AB281" s="1">
        <f t="shared" si="42"/>
        <v>0</v>
      </c>
      <c r="AC281" s="1">
        <f t="shared" si="43"/>
        <v>1</v>
      </c>
      <c r="AD281" s="1">
        <f t="shared" si="44"/>
        <v>0</v>
      </c>
    </row>
    <row r="282" spans="1:30" x14ac:dyDescent="0.2">
      <c r="A282" s="12">
        <v>79.010000000000005</v>
      </c>
      <c r="B282" s="12" t="s">
        <v>368</v>
      </c>
      <c r="C282" s="12" t="s">
        <v>127</v>
      </c>
      <c r="D282" s="12" t="s">
        <v>14</v>
      </c>
      <c r="E282" s="4">
        <v>2</v>
      </c>
      <c r="F282" s="4" t="s">
        <v>568</v>
      </c>
      <c r="G282" s="2" t="s">
        <v>369</v>
      </c>
      <c r="H282" s="3">
        <v>42181</v>
      </c>
      <c r="I282" s="10">
        <f t="shared" si="38"/>
        <v>2015</v>
      </c>
      <c r="J282" s="17">
        <v>1092</v>
      </c>
      <c r="L282" s="4">
        <v>33507870</v>
      </c>
      <c r="M282" s="4">
        <v>81284830</v>
      </c>
      <c r="N282" s="4">
        <v>215672053</v>
      </c>
      <c r="O282" s="4">
        <v>799378578.20984101</v>
      </c>
      <c r="P282" s="15">
        <v>556016627</v>
      </c>
      <c r="Q282" s="4">
        <v>25583873.428232502</v>
      </c>
      <c r="R282" s="4">
        <v>69851335.05025126</v>
      </c>
      <c r="S282" s="4">
        <v>69851335.05025126</v>
      </c>
      <c r="T282" s="2"/>
      <c r="U282" s="35">
        <v>1</v>
      </c>
      <c r="V282" s="28">
        <v>0</v>
      </c>
      <c r="W282" s="4">
        <v>46</v>
      </c>
      <c r="X282" s="10">
        <v>74</v>
      </c>
      <c r="Y282" s="1">
        <f t="shared" si="39"/>
        <v>0</v>
      </c>
      <c r="Z282" s="1">
        <f t="shared" si="40"/>
        <v>0</v>
      </c>
      <c r="AA282" s="1">
        <f t="shared" si="41"/>
        <v>0</v>
      </c>
      <c r="AB282" s="1">
        <f t="shared" si="42"/>
        <v>1</v>
      </c>
      <c r="AC282" s="1">
        <f t="shared" si="43"/>
        <v>0</v>
      </c>
      <c r="AD282" s="1">
        <f t="shared" si="44"/>
        <v>0</v>
      </c>
    </row>
    <row r="283" spans="1:30" x14ac:dyDescent="0.2">
      <c r="A283" s="12">
        <v>80.010000000000005</v>
      </c>
      <c r="B283" s="12" t="s">
        <v>370</v>
      </c>
      <c r="C283" s="12" t="s">
        <v>241</v>
      </c>
      <c r="D283" s="12" t="s">
        <v>34</v>
      </c>
      <c r="E283" s="4">
        <v>2</v>
      </c>
      <c r="F283" s="4" t="s">
        <v>568</v>
      </c>
      <c r="G283" s="2" t="s">
        <v>371</v>
      </c>
      <c r="H283" s="3">
        <v>28293</v>
      </c>
      <c r="I283" s="10">
        <f t="shared" si="38"/>
        <v>1977</v>
      </c>
      <c r="J283" s="17">
        <v>1269</v>
      </c>
      <c r="K283" s="4">
        <v>14000000</v>
      </c>
      <c r="M283" s="4">
        <v>25011000</v>
      </c>
      <c r="N283" s="4">
        <v>25011000</v>
      </c>
      <c r="O283" s="4">
        <v>800482293.16071606</v>
      </c>
      <c r="P283" s="15">
        <v>402735134</v>
      </c>
      <c r="Q283" s="4">
        <v>11215695.067264574</v>
      </c>
      <c r="R283" s="4">
        <v>227533974.01129943</v>
      </c>
      <c r="S283" s="4">
        <v>227533974.01129943</v>
      </c>
      <c r="T283" s="2">
        <f>N283/K283</f>
        <v>1.7865</v>
      </c>
      <c r="U283" s="35">
        <v>1</v>
      </c>
      <c r="V283" s="5">
        <v>0</v>
      </c>
      <c r="W283" s="4">
        <v>22</v>
      </c>
      <c r="X283" s="10">
        <v>87</v>
      </c>
      <c r="Y283" s="1">
        <f t="shared" si="39"/>
        <v>0</v>
      </c>
      <c r="Z283" s="1">
        <f t="shared" si="40"/>
        <v>0</v>
      </c>
      <c r="AA283" s="1">
        <f t="shared" si="41"/>
        <v>0</v>
      </c>
      <c r="AB283" s="1">
        <f t="shared" si="42"/>
        <v>0</v>
      </c>
      <c r="AC283" s="1">
        <f t="shared" si="43"/>
        <v>1</v>
      </c>
      <c r="AD283" s="1">
        <f t="shared" si="44"/>
        <v>0</v>
      </c>
    </row>
    <row r="284" spans="1:30" x14ac:dyDescent="0.2">
      <c r="A284" s="12">
        <v>80.02</v>
      </c>
      <c r="B284" s="12" t="s">
        <v>370</v>
      </c>
      <c r="C284" s="12" t="s">
        <v>241</v>
      </c>
      <c r="D284" s="12" t="s">
        <v>34</v>
      </c>
      <c r="E284" s="4">
        <v>3</v>
      </c>
      <c r="F284" s="4" t="s">
        <v>568</v>
      </c>
      <c r="G284" s="2" t="s">
        <v>372</v>
      </c>
      <c r="H284" s="3">
        <v>33102</v>
      </c>
      <c r="I284" s="10">
        <f t="shared" si="38"/>
        <v>1990</v>
      </c>
      <c r="J284" s="17">
        <v>4809</v>
      </c>
      <c r="L284" s="4">
        <v>9312219</v>
      </c>
      <c r="M284" s="4">
        <v>25011739</v>
      </c>
      <c r="N284" s="4">
        <v>25011739</v>
      </c>
      <c r="O284" s="4">
        <v>801034150.63615298</v>
      </c>
      <c r="P284" s="15">
        <v>213873067</v>
      </c>
      <c r="Q284" s="4">
        <v>5912940.6619385341</v>
      </c>
      <c r="R284" s="4">
        <v>11215695.067264574</v>
      </c>
      <c r="S284" s="4">
        <v>119374834.53928201</v>
      </c>
      <c r="T284" s="2"/>
      <c r="U284" s="35">
        <v>0</v>
      </c>
      <c r="V284" s="5">
        <v>0</v>
      </c>
      <c r="W284" s="4">
        <v>55</v>
      </c>
      <c r="X284" s="10">
        <v>13</v>
      </c>
      <c r="Y284" s="1">
        <f t="shared" si="39"/>
        <v>0</v>
      </c>
      <c r="Z284" s="1">
        <f t="shared" si="40"/>
        <v>0</v>
      </c>
      <c r="AA284" s="1">
        <f t="shared" si="41"/>
        <v>0</v>
      </c>
      <c r="AB284" s="1">
        <f t="shared" si="42"/>
        <v>0</v>
      </c>
      <c r="AC284" s="1">
        <f t="shared" si="43"/>
        <v>1</v>
      </c>
      <c r="AD284" s="1">
        <f t="shared" si="44"/>
        <v>0</v>
      </c>
    </row>
    <row r="285" spans="1:30" x14ac:dyDescent="0.2">
      <c r="A285" s="12">
        <v>80.03</v>
      </c>
      <c r="B285" s="12" t="s">
        <v>370</v>
      </c>
      <c r="C285" s="12" t="s">
        <v>241</v>
      </c>
      <c r="D285" s="12" t="s">
        <v>34</v>
      </c>
      <c r="E285" s="4">
        <v>4</v>
      </c>
      <c r="F285" s="4" t="s">
        <v>568</v>
      </c>
      <c r="G285" s="2" t="s">
        <v>373</v>
      </c>
      <c r="H285" s="3">
        <v>38219</v>
      </c>
      <c r="I285" s="10">
        <f t="shared" si="38"/>
        <v>2004</v>
      </c>
      <c r="J285" s="17">
        <v>5117</v>
      </c>
      <c r="K285" s="4">
        <v>78000000</v>
      </c>
      <c r="L285" s="4">
        <v>18054001</v>
      </c>
      <c r="M285" s="4">
        <v>41814863</v>
      </c>
      <c r="N285" s="4">
        <v>43957541</v>
      </c>
      <c r="O285" s="4">
        <v>801586008.11159098</v>
      </c>
      <c r="P285" s="15">
        <v>150919291</v>
      </c>
      <c r="Q285" s="4">
        <v>7078509.0177133651</v>
      </c>
      <c r="R285" s="4">
        <v>5912940.6619385341</v>
      </c>
      <c r="S285" s="4">
        <v>81554203.246834189</v>
      </c>
      <c r="T285" s="2">
        <f t="shared" ref="T285:T290" si="45">N285/K285</f>
        <v>0.56355821794871797</v>
      </c>
      <c r="U285" s="35">
        <v>0</v>
      </c>
      <c r="V285" s="5">
        <v>0</v>
      </c>
      <c r="W285" s="4">
        <v>11</v>
      </c>
      <c r="X285" s="10">
        <v>54</v>
      </c>
      <c r="Y285" s="1">
        <f t="shared" si="39"/>
        <v>0</v>
      </c>
      <c r="Z285" s="1">
        <f t="shared" si="40"/>
        <v>0</v>
      </c>
      <c r="AA285" s="1">
        <f t="shared" si="41"/>
        <v>0</v>
      </c>
      <c r="AB285" s="1">
        <f t="shared" si="42"/>
        <v>0</v>
      </c>
      <c r="AC285" s="1">
        <f t="shared" si="43"/>
        <v>1</v>
      </c>
      <c r="AD285" s="1">
        <f t="shared" si="44"/>
        <v>0</v>
      </c>
    </row>
    <row r="286" spans="1:30" x14ac:dyDescent="0.2">
      <c r="A286" s="12">
        <v>81.010000000000005</v>
      </c>
      <c r="B286" s="12" t="s">
        <v>374</v>
      </c>
      <c r="C286" s="12" t="s">
        <v>127</v>
      </c>
      <c r="D286" s="12" t="s">
        <v>34</v>
      </c>
      <c r="E286" s="4">
        <v>2</v>
      </c>
      <c r="F286" s="4" t="s">
        <v>565</v>
      </c>
      <c r="G286" s="2" t="s">
        <v>375</v>
      </c>
      <c r="H286" s="3">
        <v>41467</v>
      </c>
      <c r="I286" s="10">
        <f t="shared" si="38"/>
        <v>2013</v>
      </c>
      <c r="J286" s="17">
        <v>1113</v>
      </c>
      <c r="K286" s="4">
        <v>80000000</v>
      </c>
      <c r="L286" s="4">
        <v>41508572</v>
      </c>
      <c r="M286" s="4">
        <v>133668525</v>
      </c>
      <c r="N286" s="4">
        <v>247023808</v>
      </c>
      <c r="O286" s="4">
        <v>802689723.06246603</v>
      </c>
      <c r="P286" s="15">
        <v>272223430</v>
      </c>
      <c r="Q286" s="4">
        <v>30384232.22632226</v>
      </c>
      <c r="R286" s="4">
        <v>34502335.868187584</v>
      </c>
      <c r="S286" s="4">
        <v>34502335.868187584</v>
      </c>
      <c r="T286" s="2">
        <f t="shared" si="45"/>
        <v>3.0877976</v>
      </c>
      <c r="U286" s="35">
        <v>1</v>
      </c>
      <c r="V286" s="5">
        <v>0</v>
      </c>
      <c r="W286" s="4">
        <v>7</v>
      </c>
      <c r="X286" s="10">
        <v>62</v>
      </c>
      <c r="Y286" s="1">
        <f t="shared" si="39"/>
        <v>0</v>
      </c>
      <c r="Z286" s="1">
        <f t="shared" si="40"/>
        <v>0</v>
      </c>
      <c r="AA286" s="1">
        <f t="shared" si="41"/>
        <v>0</v>
      </c>
      <c r="AB286" s="1">
        <f t="shared" si="42"/>
        <v>1</v>
      </c>
      <c r="AC286" s="1">
        <f t="shared" si="43"/>
        <v>0</v>
      </c>
      <c r="AD286" s="1">
        <f t="shared" si="44"/>
        <v>0</v>
      </c>
    </row>
    <row r="287" spans="1:30" x14ac:dyDescent="0.2">
      <c r="A287" s="12">
        <v>82.01</v>
      </c>
      <c r="B287" s="12" t="s">
        <v>376</v>
      </c>
      <c r="C287" s="12" t="s">
        <v>13</v>
      </c>
      <c r="D287" s="12" t="s">
        <v>34</v>
      </c>
      <c r="E287" s="4">
        <v>2</v>
      </c>
      <c r="F287" s="4" t="s">
        <v>568</v>
      </c>
      <c r="G287" s="2" t="s">
        <v>377</v>
      </c>
      <c r="H287" s="3">
        <v>31189</v>
      </c>
      <c r="I287" s="10">
        <f t="shared" si="38"/>
        <v>1985</v>
      </c>
      <c r="J287" s="17">
        <v>943</v>
      </c>
      <c r="K287" s="4">
        <v>44000000</v>
      </c>
      <c r="L287" s="4">
        <v>25520843</v>
      </c>
      <c r="M287" s="4">
        <v>150415432</v>
      </c>
      <c r="N287" s="4">
        <v>300400000</v>
      </c>
      <c r="O287" s="4">
        <v>803793438.01334095</v>
      </c>
      <c r="P287" s="15">
        <v>125212904</v>
      </c>
      <c r="Q287" s="4">
        <v>84619718.309859157</v>
      </c>
      <c r="R287" s="4">
        <v>42589423.129251704</v>
      </c>
      <c r="S287" s="4">
        <v>42589423.129251704</v>
      </c>
      <c r="T287" s="2">
        <f t="shared" si="45"/>
        <v>6.8272727272727272</v>
      </c>
      <c r="U287" s="35">
        <v>1</v>
      </c>
      <c r="V287" s="5">
        <v>0</v>
      </c>
      <c r="W287" s="4">
        <v>28</v>
      </c>
      <c r="X287" s="10">
        <v>85</v>
      </c>
      <c r="Y287" s="1">
        <f t="shared" si="39"/>
        <v>1</v>
      </c>
      <c r="Z287" s="1">
        <f t="shared" si="40"/>
        <v>0</v>
      </c>
      <c r="AA287" s="1">
        <f t="shared" si="41"/>
        <v>0</v>
      </c>
      <c r="AB287" s="1">
        <f t="shared" si="42"/>
        <v>0</v>
      </c>
      <c r="AC287" s="1">
        <f t="shared" si="43"/>
        <v>0</v>
      </c>
      <c r="AD287" s="1">
        <f t="shared" si="44"/>
        <v>0</v>
      </c>
    </row>
    <row r="288" spans="1:30" x14ac:dyDescent="0.2">
      <c r="A288" s="12">
        <v>82.02</v>
      </c>
      <c r="B288" s="12" t="s">
        <v>376</v>
      </c>
      <c r="C288" s="12" t="s">
        <v>13</v>
      </c>
      <c r="D288" s="12" t="s">
        <v>34</v>
      </c>
      <c r="E288" s="4">
        <v>3</v>
      </c>
      <c r="F288" s="4" t="s">
        <v>568</v>
      </c>
      <c r="G288" s="2" t="s">
        <v>378</v>
      </c>
      <c r="H288" s="3">
        <v>32288</v>
      </c>
      <c r="I288" s="10">
        <f t="shared" si="38"/>
        <v>1988</v>
      </c>
      <c r="J288" s="17">
        <v>1099</v>
      </c>
      <c r="K288" s="4">
        <v>58000000</v>
      </c>
      <c r="L288" s="4">
        <v>16745418</v>
      </c>
      <c r="M288" s="4">
        <v>53715611</v>
      </c>
      <c r="N288" s="4">
        <v>188715611</v>
      </c>
      <c r="O288" s="4">
        <v>804345295.488778</v>
      </c>
      <c r="P288" s="15">
        <v>212806452</v>
      </c>
      <c r="Q288" s="4">
        <v>45916207.055961065</v>
      </c>
      <c r="R288" s="4">
        <v>84619718.309859157</v>
      </c>
      <c r="S288" s="4">
        <v>63604570.71955543</v>
      </c>
      <c r="T288" s="2">
        <f t="shared" si="45"/>
        <v>3.2537174310344827</v>
      </c>
      <c r="U288" s="35">
        <v>1</v>
      </c>
      <c r="V288" s="28">
        <v>0</v>
      </c>
      <c r="W288" s="4">
        <v>36</v>
      </c>
      <c r="X288" s="10">
        <v>60</v>
      </c>
      <c r="Y288" s="1">
        <f t="shared" si="39"/>
        <v>1</v>
      </c>
      <c r="Z288" s="1">
        <f t="shared" si="40"/>
        <v>0</v>
      </c>
      <c r="AA288" s="1">
        <f t="shared" si="41"/>
        <v>0</v>
      </c>
      <c r="AB288" s="1">
        <f t="shared" si="42"/>
        <v>0</v>
      </c>
      <c r="AC288" s="1">
        <f t="shared" si="43"/>
        <v>0</v>
      </c>
      <c r="AD288" s="1">
        <f t="shared" si="44"/>
        <v>0</v>
      </c>
    </row>
    <row r="289" spans="1:30" x14ac:dyDescent="0.2">
      <c r="A289" s="12">
        <v>82.03</v>
      </c>
      <c r="B289" s="12" t="s">
        <v>376</v>
      </c>
      <c r="C289" s="12" t="s">
        <v>13</v>
      </c>
      <c r="D289" s="12" t="s">
        <v>34</v>
      </c>
      <c r="E289" s="4">
        <v>4</v>
      </c>
      <c r="F289" s="4" t="s">
        <v>568</v>
      </c>
      <c r="G289" s="2" t="s">
        <v>379</v>
      </c>
      <c r="H289" s="3">
        <v>39472</v>
      </c>
      <c r="I289" s="10">
        <f t="shared" si="38"/>
        <v>2008</v>
      </c>
      <c r="J289" s="17">
        <v>7184</v>
      </c>
      <c r="K289" s="4">
        <v>47500000</v>
      </c>
      <c r="L289" s="4">
        <v>18203876</v>
      </c>
      <c r="M289" s="4">
        <v>42754105</v>
      </c>
      <c r="N289" s="4">
        <v>112214531</v>
      </c>
      <c r="O289" s="4">
        <v>804897152.96421599</v>
      </c>
      <c r="P289" s="15">
        <v>204776171.66999999</v>
      </c>
      <c r="Q289" s="4">
        <v>15628764.763231199</v>
      </c>
      <c r="R289" s="4">
        <v>45916207.055961065</v>
      </c>
      <c r="S289" s="4">
        <v>57708449.498357303</v>
      </c>
      <c r="T289" s="2">
        <f t="shared" si="45"/>
        <v>2.3624111789473683</v>
      </c>
      <c r="U289" s="35">
        <v>1</v>
      </c>
      <c r="V289" s="5">
        <v>0</v>
      </c>
      <c r="W289" s="4">
        <v>37</v>
      </c>
      <c r="X289" s="10">
        <v>45</v>
      </c>
      <c r="Y289" s="1">
        <f t="shared" si="39"/>
        <v>1</v>
      </c>
      <c r="Z289" s="1">
        <f t="shared" si="40"/>
        <v>0</v>
      </c>
      <c r="AA289" s="1">
        <f t="shared" si="41"/>
        <v>0</v>
      </c>
      <c r="AB289" s="1">
        <f t="shared" si="42"/>
        <v>0</v>
      </c>
      <c r="AC289" s="1">
        <f t="shared" si="43"/>
        <v>0</v>
      </c>
      <c r="AD289" s="1">
        <f t="shared" si="44"/>
        <v>0</v>
      </c>
    </row>
    <row r="290" spans="1:30" x14ac:dyDescent="0.2">
      <c r="A290" s="12">
        <v>83.01</v>
      </c>
      <c r="B290" s="12" t="s">
        <v>380</v>
      </c>
      <c r="C290" s="12" t="s">
        <v>13</v>
      </c>
      <c r="D290" s="12" t="s">
        <v>25</v>
      </c>
      <c r="E290" s="4">
        <v>2</v>
      </c>
      <c r="F290" s="4" t="s">
        <v>565</v>
      </c>
      <c r="G290" s="2" t="s">
        <v>381</v>
      </c>
      <c r="H290" s="3">
        <v>42083</v>
      </c>
      <c r="I290" s="10">
        <f t="shared" si="38"/>
        <v>2015</v>
      </c>
      <c r="J290" s="17">
        <v>364</v>
      </c>
      <c r="K290" s="4">
        <v>110000000</v>
      </c>
      <c r="L290" s="4">
        <v>52263680</v>
      </c>
      <c r="M290" s="4">
        <v>130179072</v>
      </c>
      <c r="N290" s="4">
        <v>295279072</v>
      </c>
      <c r="O290" s="4">
        <v>806000867.91509104</v>
      </c>
      <c r="P290" s="15">
        <v>276014965</v>
      </c>
      <c r="Q290" s="4">
        <v>35027173.428232506</v>
      </c>
      <c r="R290" s="4">
        <v>33783961.444308445</v>
      </c>
      <c r="S290" s="4">
        <v>33783961.444308445</v>
      </c>
      <c r="T290" s="2">
        <f t="shared" si="45"/>
        <v>2.6843552000000002</v>
      </c>
      <c r="U290" s="35">
        <v>1</v>
      </c>
      <c r="V290" s="5">
        <v>1</v>
      </c>
      <c r="W290" s="4">
        <v>29</v>
      </c>
      <c r="X290" s="10">
        <v>70</v>
      </c>
      <c r="Y290" s="1">
        <f t="shared" si="39"/>
        <v>1</v>
      </c>
      <c r="Z290" s="1">
        <f t="shared" si="40"/>
        <v>0</v>
      </c>
      <c r="AA290" s="1">
        <f t="shared" si="41"/>
        <v>0</v>
      </c>
      <c r="AB290" s="1">
        <f t="shared" si="42"/>
        <v>0</v>
      </c>
      <c r="AC290" s="1">
        <f t="shared" si="43"/>
        <v>0</v>
      </c>
      <c r="AD290" s="1">
        <f t="shared" si="44"/>
        <v>0</v>
      </c>
    </row>
    <row r="291" spans="1:30" x14ac:dyDescent="0.2">
      <c r="A291" s="12">
        <v>84.01</v>
      </c>
      <c r="B291" s="12" t="s">
        <v>382</v>
      </c>
      <c r="C291" s="12" t="s">
        <v>127</v>
      </c>
      <c r="D291" s="12" t="s">
        <v>34</v>
      </c>
      <c r="E291" s="4">
        <v>2</v>
      </c>
      <c r="F291" s="4" t="s">
        <v>565</v>
      </c>
      <c r="G291" s="2" t="s">
        <v>383</v>
      </c>
      <c r="H291" s="7">
        <v>31254</v>
      </c>
      <c r="I291" s="10">
        <f t="shared" si="38"/>
        <v>1985</v>
      </c>
      <c r="J291" s="17">
        <v>728</v>
      </c>
      <c r="K291" s="19"/>
      <c r="L291" s="19">
        <v>12329627</v>
      </c>
      <c r="M291" s="19">
        <v>49364621</v>
      </c>
      <c r="N291" s="19">
        <v>49364621</v>
      </c>
      <c r="O291" s="4">
        <v>807104582.86596596</v>
      </c>
      <c r="P291" s="15">
        <v>61399552</v>
      </c>
      <c r="Q291" s="4">
        <v>13905527.042253522</v>
      </c>
      <c r="R291" s="4">
        <v>19491921.269841269</v>
      </c>
      <c r="S291" s="4">
        <v>19491921.269841269</v>
      </c>
      <c r="T291" s="2"/>
      <c r="U291" s="19">
        <v>1</v>
      </c>
      <c r="V291" s="8">
        <v>0</v>
      </c>
      <c r="W291" s="4">
        <v>39</v>
      </c>
      <c r="X291" s="10">
        <v>85</v>
      </c>
      <c r="Y291" s="1">
        <f t="shared" si="39"/>
        <v>0</v>
      </c>
      <c r="Z291" s="1">
        <f t="shared" si="40"/>
        <v>0</v>
      </c>
      <c r="AA291" s="1">
        <f t="shared" si="41"/>
        <v>0</v>
      </c>
      <c r="AB291" s="1">
        <f t="shared" si="42"/>
        <v>1</v>
      </c>
      <c r="AC291" s="1">
        <f t="shared" si="43"/>
        <v>0</v>
      </c>
      <c r="AD291" s="1">
        <f t="shared" si="44"/>
        <v>0</v>
      </c>
    </row>
    <row r="292" spans="1:30" x14ac:dyDescent="0.2">
      <c r="A292" s="12">
        <v>84.02</v>
      </c>
      <c r="B292" s="12" t="s">
        <v>382</v>
      </c>
      <c r="C292" s="12" t="s">
        <v>127</v>
      </c>
      <c r="D292" s="12" t="s">
        <v>34</v>
      </c>
      <c r="E292" s="4">
        <v>3</v>
      </c>
      <c r="F292" s="4" t="s">
        <v>565</v>
      </c>
      <c r="G292" s="2" t="s">
        <v>384</v>
      </c>
      <c r="H292" s="7">
        <v>32843</v>
      </c>
      <c r="I292" s="10">
        <f t="shared" si="38"/>
        <v>1989</v>
      </c>
      <c r="J292" s="17">
        <v>1589</v>
      </c>
      <c r="K292" s="19"/>
      <c r="L292" s="19">
        <v>11750203</v>
      </c>
      <c r="M292" s="19">
        <v>71319546</v>
      </c>
      <c r="N292" s="19">
        <v>71319546</v>
      </c>
      <c r="O292" s="4">
        <v>807656440.34140301</v>
      </c>
      <c r="P292" s="15">
        <v>55382086.5</v>
      </c>
      <c r="Q292" s="4">
        <v>17964621.158690177</v>
      </c>
      <c r="R292" s="4">
        <v>13905527.042253522</v>
      </c>
      <c r="S292" s="4">
        <v>16698724.156047396</v>
      </c>
      <c r="T292" s="2"/>
      <c r="U292" s="19">
        <v>1</v>
      </c>
      <c r="V292" s="8">
        <v>0</v>
      </c>
      <c r="W292" s="4">
        <v>64</v>
      </c>
      <c r="X292" s="10">
        <v>50</v>
      </c>
      <c r="Y292" s="1">
        <f t="shared" si="39"/>
        <v>0</v>
      </c>
      <c r="Z292" s="1">
        <f t="shared" si="40"/>
        <v>0</v>
      </c>
      <c r="AA292" s="1">
        <f t="shared" si="41"/>
        <v>0</v>
      </c>
      <c r="AB292" s="1">
        <f t="shared" si="42"/>
        <v>1</v>
      </c>
      <c r="AC292" s="1">
        <f t="shared" si="43"/>
        <v>0</v>
      </c>
      <c r="AD292" s="1">
        <f t="shared" si="44"/>
        <v>0</v>
      </c>
    </row>
    <row r="293" spans="1:30" x14ac:dyDescent="0.2">
      <c r="A293" s="12">
        <v>84.03</v>
      </c>
      <c r="B293" s="12" t="s">
        <v>382</v>
      </c>
      <c r="C293" s="12" t="s">
        <v>127</v>
      </c>
      <c r="D293" s="12" t="s">
        <v>34</v>
      </c>
      <c r="E293" s="4">
        <v>4</v>
      </c>
      <c r="F293" s="4" t="s">
        <v>566</v>
      </c>
      <c r="G293" s="2" t="s">
        <v>385</v>
      </c>
      <c r="H293" s="7">
        <v>35475</v>
      </c>
      <c r="I293" s="10">
        <f t="shared" si="38"/>
        <v>1997</v>
      </c>
      <c r="J293" s="17">
        <v>2632</v>
      </c>
      <c r="K293" s="19"/>
      <c r="L293" s="19">
        <v>12837927</v>
      </c>
      <c r="M293" s="19">
        <v>36429528</v>
      </c>
      <c r="N293" s="19">
        <v>36429528</v>
      </c>
      <c r="O293" s="4">
        <v>808208297.81684101</v>
      </c>
      <c r="P293" s="15">
        <v>60694573</v>
      </c>
      <c r="Q293" s="4">
        <v>7936716.3398692813</v>
      </c>
      <c r="R293" s="4">
        <v>17964621.158690177</v>
      </c>
      <c r="S293" s="4">
        <v>17120689.823594991</v>
      </c>
      <c r="T293" s="2"/>
      <c r="U293" s="19">
        <v>1</v>
      </c>
      <c r="V293" s="8">
        <v>0</v>
      </c>
      <c r="W293" s="4">
        <v>13</v>
      </c>
      <c r="X293" s="10">
        <v>86</v>
      </c>
      <c r="Y293" s="1">
        <f t="shared" si="39"/>
        <v>0</v>
      </c>
      <c r="Z293" s="1">
        <f t="shared" si="40"/>
        <v>0</v>
      </c>
      <c r="AA293" s="1">
        <f t="shared" si="41"/>
        <v>0</v>
      </c>
      <c r="AB293" s="1">
        <f t="shared" si="42"/>
        <v>1</v>
      </c>
      <c r="AC293" s="1">
        <f t="shared" si="43"/>
        <v>0</v>
      </c>
      <c r="AD293" s="1">
        <f t="shared" si="44"/>
        <v>0</v>
      </c>
    </row>
    <row r="294" spans="1:30" x14ac:dyDescent="0.2">
      <c r="A294" s="12">
        <v>84.04</v>
      </c>
      <c r="B294" s="12" t="s">
        <v>382</v>
      </c>
      <c r="C294" s="12" t="s">
        <v>127</v>
      </c>
      <c r="D294" s="12" t="s">
        <v>34</v>
      </c>
      <c r="E294" s="4">
        <v>5</v>
      </c>
      <c r="F294" s="4" t="s">
        <v>566</v>
      </c>
      <c r="G294" s="2" t="s">
        <v>386</v>
      </c>
      <c r="H294" s="7">
        <v>42214</v>
      </c>
      <c r="I294" s="10">
        <f t="shared" si="38"/>
        <v>2015</v>
      </c>
      <c r="J294" s="17">
        <v>6739</v>
      </c>
      <c r="K294" s="19">
        <v>31000000</v>
      </c>
      <c r="L294" s="19">
        <v>14681108</v>
      </c>
      <c r="M294" s="19">
        <v>58884188</v>
      </c>
      <c r="N294" s="19">
        <v>100655793</v>
      </c>
      <c r="O294" s="4">
        <v>808760155.29227805</v>
      </c>
      <c r="P294" s="15">
        <v>54628311.75</v>
      </c>
      <c r="Q294" s="4">
        <v>11940188.96797153</v>
      </c>
      <c r="R294" s="4">
        <v>7936716.3398692813</v>
      </c>
      <c r="S294" s="4">
        <v>14824696.452663563</v>
      </c>
      <c r="T294" s="2">
        <f>N294/K294</f>
        <v>3.2469610645161291</v>
      </c>
      <c r="U294" s="35">
        <v>0</v>
      </c>
      <c r="V294" s="28">
        <v>0</v>
      </c>
      <c r="W294" s="4">
        <v>27</v>
      </c>
      <c r="X294" s="10">
        <v>52</v>
      </c>
      <c r="Y294" s="1">
        <f t="shared" si="39"/>
        <v>0</v>
      </c>
      <c r="Z294" s="1">
        <f t="shared" si="40"/>
        <v>0</v>
      </c>
      <c r="AA294" s="1">
        <f t="shared" si="41"/>
        <v>0</v>
      </c>
      <c r="AB294" s="1">
        <f t="shared" si="42"/>
        <v>1</v>
      </c>
      <c r="AC294" s="1">
        <f t="shared" si="43"/>
        <v>0</v>
      </c>
      <c r="AD294" s="1">
        <f t="shared" si="44"/>
        <v>0</v>
      </c>
    </row>
    <row r="295" spans="1:30" x14ac:dyDescent="0.2">
      <c r="A295" s="12">
        <v>85.01</v>
      </c>
      <c r="B295" s="12" t="s">
        <v>387</v>
      </c>
      <c r="C295" s="12" t="s">
        <v>24</v>
      </c>
      <c r="D295" s="12" t="s">
        <v>34</v>
      </c>
      <c r="E295" s="4">
        <v>2</v>
      </c>
      <c r="F295" s="4" t="s">
        <v>566</v>
      </c>
      <c r="G295" s="2" t="s">
        <v>388</v>
      </c>
      <c r="H295" s="7">
        <v>41740</v>
      </c>
      <c r="I295" s="10">
        <f t="shared" si="38"/>
        <v>2014</v>
      </c>
      <c r="J295" s="17">
        <v>1092</v>
      </c>
      <c r="K295" s="19">
        <v>130000000</v>
      </c>
      <c r="L295" s="19">
        <v>39327869</v>
      </c>
      <c r="M295" s="19">
        <v>131538435</v>
      </c>
      <c r="N295" s="19">
        <v>493738435</v>
      </c>
      <c r="O295" s="4">
        <v>809863870.24315298</v>
      </c>
      <c r="P295" s="15">
        <v>487519809</v>
      </c>
      <c r="Q295" s="4">
        <v>60433100.979192168</v>
      </c>
      <c r="R295" s="4">
        <v>61477907.818411097</v>
      </c>
      <c r="S295" s="4">
        <v>61477907.818411097</v>
      </c>
      <c r="T295" s="2">
        <f>N295/K295</f>
        <v>3.7979879615384617</v>
      </c>
      <c r="U295" s="35">
        <v>1</v>
      </c>
      <c r="V295" s="28">
        <v>0</v>
      </c>
      <c r="W295" s="19">
        <v>48</v>
      </c>
      <c r="X295" s="33">
        <v>71</v>
      </c>
      <c r="Y295" s="1">
        <f t="shared" si="39"/>
        <v>0</v>
      </c>
      <c r="Z295" s="1">
        <f t="shared" si="40"/>
        <v>1</v>
      </c>
      <c r="AA295" s="1">
        <f t="shared" si="41"/>
        <v>0</v>
      </c>
      <c r="AB295" s="1">
        <f t="shared" si="42"/>
        <v>0</v>
      </c>
      <c r="AC295" s="1">
        <f t="shared" si="43"/>
        <v>0</v>
      </c>
      <c r="AD295" s="1">
        <f t="shared" si="44"/>
        <v>0</v>
      </c>
    </row>
    <row r="296" spans="1:30" x14ac:dyDescent="0.2">
      <c r="A296" s="12">
        <v>86.01</v>
      </c>
      <c r="B296" s="12" t="s">
        <v>389</v>
      </c>
      <c r="C296" s="12" t="s">
        <v>13</v>
      </c>
      <c r="D296" s="13" t="s">
        <v>14</v>
      </c>
      <c r="E296" s="4">
        <v>2</v>
      </c>
      <c r="F296" s="4" t="s">
        <v>565</v>
      </c>
      <c r="G296" s="2" t="s">
        <v>390</v>
      </c>
      <c r="H296" s="7">
        <v>41360</v>
      </c>
      <c r="I296" s="10">
        <f t="shared" si="38"/>
        <v>2013</v>
      </c>
      <c r="J296" s="17">
        <v>1328</v>
      </c>
      <c r="K296" s="19">
        <v>140000000</v>
      </c>
      <c r="L296" s="19">
        <v>40501814</v>
      </c>
      <c r="M296" s="19">
        <v>122523060</v>
      </c>
      <c r="N296" s="19">
        <v>371923060</v>
      </c>
      <c r="O296" s="4">
        <v>810967585.19402802</v>
      </c>
      <c r="P296" s="15">
        <v>302469017</v>
      </c>
      <c r="Q296" s="4">
        <v>45746993.849938497</v>
      </c>
      <c r="R296" s="4">
        <v>40329202.266666666</v>
      </c>
      <c r="S296" s="4">
        <v>40329202.266666666</v>
      </c>
      <c r="T296" s="2">
        <f>N296/K296</f>
        <v>2.6565932857142855</v>
      </c>
      <c r="U296" s="35">
        <v>0</v>
      </c>
      <c r="V296" s="5">
        <v>0</v>
      </c>
      <c r="W296" s="4">
        <v>28</v>
      </c>
      <c r="X296" s="10">
        <v>50</v>
      </c>
      <c r="Y296" s="1">
        <f t="shared" si="39"/>
        <v>1</v>
      </c>
      <c r="Z296" s="1">
        <f t="shared" si="40"/>
        <v>0</v>
      </c>
      <c r="AA296" s="1">
        <f t="shared" si="41"/>
        <v>0</v>
      </c>
      <c r="AB296" s="1">
        <f t="shared" si="42"/>
        <v>0</v>
      </c>
      <c r="AC296" s="1">
        <f t="shared" si="43"/>
        <v>0</v>
      </c>
      <c r="AD296" s="1">
        <f t="shared" si="44"/>
        <v>0</v>
      </c>
    </row>
    <row r="297" spans="1:30" x14ac:dyDescent="0.2">
      <c r="A297" s="12">
        <v>87.01</v>
      </c>
      <c r="B297" s="12" t="s">
        <v>391</v>
      </c>
      <c r="C297" s="12" t="s">
        <v>127</v>
      </c>
      <c r="D297" s="12" t="s">
        <v>34</v>
      </c>
      <c r="E297" s="4">
        <v>2</v>
      </c>
      <c r="F297" s="4" t="s">
        <v>566</v>
      </c>
      <c r="G297" s="2" t="s">
        <v>392</v>
      </c>
      <c r="H297" s="7">
        <v>23551</v>
      </c>
      <c r="I297" s="10">
        <f t="shared" si="38"/>
        <v>1964</v>
      </c>
      <c r="J297" s="17">
        <v>95</v>
      </c>
      <c r="K297" s="19"/>
      <c r="L297" s="19"/>
      <c r="M297" s="19">
        <v>12368234</v>
      </c>
      <c r="N297" s="19">
        <v>12368234</v>
      </c>
      <c r="O297" s="4">
        <v>812071300.14490294</v>
      </c>
      <c r="P297" s="15">
        <v>10878107</v>
      </c>
      <c r="Q297" s="4">
        <v>13299176.344086021</v>
      </c>
      <c r="R297" s="4">
        <v>11696889.247311827</v>
      </c>
      <c r="S297" s="4">
        <v>11696889.247311827</v>
      </c>
      <c r="T297" s="2"/>
      <c r="U297" s="19">
        <v>1</v>
      </c>
      <c r="V297" s="8">
        <v>0</v>
      </c>
      <c r="W297" s="4">
        <v>93</v>
      </c>
      <c r="X297" s="10">
        <v>79</v>
      </c>
      <c r="Y297" s="1">
        <f t="shared" si="39"/>
        <v>0</v>
      </c>
      <c r="Z297" s="1">
        <f t="shared" si="40"/>
        <v>0</v>
      </c>
      <c r="AA297" s="1">
        <f t="shared" si="41"/>
        <v>0</v>
      </c>
      <c r="AB297" s="1">
        <f t="shared" si="42"/>
        <v>1</v>
      </c>
      <c r="AC297" s="1">
        <f t="shared" si="43"/>
        <v>0</v>
      </c>
      <c r="AD297" s="1">
        <f t="shared" si="44"/>
        <v>0</v>
      </c>
    </row>
    <row r="298" spans="1:30" x14ac:dyDescent="0.2">
      <c r="A298" s="12">
        <v>87.02</v>
      </c>
      <c r="B298" s="12" t="s">
        <v>391</v>
      </c>
      <c r="C298" s="12" t="s">
        <v>127</v>
      </c>
      <c r="D298" s="12" t="s">
        <v>34</v>
      </c>
      <c r="E298" s="4">
        <v>3</v>
      </c>
      <c r="F298" s="4" t="s">
        <v>566</v>
      </c>
      <c r="G298" s="2" t="s">
        <v>393</v>
      </c>
      <c r="H298" s="7">
        <v>27530</v>
      </c>
      <c r="I298" s="10">
        <f t="shared" si="38"/>
        <v>1975</v>
      </c>
      <c r="J298" s="17">
        <v>3979</v>
      </c>
      <c r="K298" s="19">
        <v>5000000</v>
      </c>
      <c r="L298" s="19"/>
      <c r="M298" s="19">
        <v>41833347</v>
      </c>
      <c r="N298" s="19">
        <v>41833347</v>
      </c>
      <c r="O298" s="4">
        <v>812623157.62034094</v>
      </c>
      <c r="P298" s="15">
        <v>11623170.5</v>
      </c>
      <c r="Q298" s="4">
        <v>20406510.73170732</v>
      </c>
      <c r="R298" s="4">
        <v>13299176.344086021</v>
      </c>
      <c r="S298" s="4">
        <v>12498032.795698924</v>
      </c>
      <c r="T298" s="2">
        <f>N298/K298</f>
        <v>8.3666693999999993</v>
      </c>
      <c r="U298" s="19">
        <v>0</v>
      </c>
      <c r="V298" s="8">
        <v>0</v>
      </c>
      <c r="W298" s="4">
        <v>89</v>
      </c>
      <c r="X298" s="10">
        <v>87</v>
      </c>
      <c r="Y298" s="1">
        <f t="shared" si="39"/>
        <v>0</v>
      </c>
      <c r="Z298" s="1">
        <f t="shared" si="40"/>
        <v>0</v>
      </c>
      <c r="AA298" s="1">
        <f t="shared" si="41"/>
        <v>0</v>
      </c>
      <c r="AB298" s="1">
        <f t="shared" si="42"/>
        <v>1</v>
      </c>
      <c r="AC298" s="1">
        <f t="shared" si="43"/>
        <v>0</v>
      </c>
      <c r="AD298" s="1">
        <f t="shared" si="44"/>
        <v>0</v>
      </c>
    </row>
    <row r="299" spans="1:30" x14ac:dyDescent="0.2">
      <c r="A299" s="12">
        <v>87.03</v>
      </c>
      <c r="B299" s="12" t="s">
        <v>391</v>
      </c>
      <c r="C299" s="12" t="s">
        <v>127</v>
      </c>
      <c r="D299" s="12" t="s">
        <v>34</v>
      </c>
      <c r="E299" s="4">
        <v>4</v>
      </c>
      <c r="F299" s="4" t="s">
        <v>566</v>
      </c>
      <c r="G299" s="2" t="s">
        <v>394</v>
      </c>
      <c r="H299" s="7">
        <v>28109</v>
      </c>
      <c r="I299" s="10">
        <f t="shared" si="38"/>
        <v>1976</v>
      </c>
      <c r="J299" s="17">
        <v>579</v>
      </c>
      <c r="K299" s="19"/>
      <c r="L299" s="19"/>
      <c r="M299" s="19">
        <v>33833201</v>
      </c>
      <c r="N299" s="19">
        <v>33833201</v>
      </c>
      <c r="O299" s="4">
        <v>813175015.09577894</v>
      </c>
      <c r="P299" s="15">
        <v>21693229.329999998</v>
      </c>
      <c r="Q299" s="4">
        <v>15884131.92488263</v>
      </c>
      <c r="R299" s="4">
        <v>20406510.73170732</v>
      </c>
      <c r="S299" s="4">
        <v>15134192.107701724</v>
      </c>
      <c r="T299" s="2"/>
      <c r="U299" s="19">
        <v>1</v>
      </c>
      <c r="V299" s="8">
        <v>0</v>
      </c>
      <c r="W299" s="4">
        <v>83</v>
      </c>
      <c r="X299" s="10">
        <v>82</v>
      </c>
      <c r="Y299" s="1">
        <f t="shared" si="39"/>
        <v>0</v>
      </c>
      <c r="Z299" s="1">
        <f t="shared" si="40"/>
        <v>0</v>
      </c>
      <c r="AA299" s="1">
        <f t="shared" si="41"/>
        <v>0</v>
      </c>
      <c r="AB299" s="1">
        <f t="shared" si="42"/>
        <v>1</v>
      </c>
      <c r="AC299" s="1">
        <f t="shared" si="43"/>
        <v>0</v>
      </c>
      <c r="AD299" s="1">
        <f t="shared" si="44"/>
        <v>0</v>
      </c>
    </row>
    <row r="300" spans="1:30" x14ac:dyDescent="0.2">
      <c r="A300" s="12">
        <v>87.04</v>
      </c>
      <c r="B300" s="12" t="s">
        <v>391</v>
      </c>
      <c r="C300" s="12" t="s">
        <v>127</v>
      </c>
      <c r="D300" s="12" t="s">
        <v>34</v>
      </c>
      <c r="E300" s="4">
        <v>5</v>
      </c>
      <c r="F300" s="4" t="s">
        <v>566</v>
      </c>
      <c r="G300" s="2" t="s">
        <v>395</v>
      </c>
      <c r="H300" s="7">
        <v>28692</v>
      </c>
      <c r="I300" s="10">
        <f t="shared" si="38"/>
        <v>1978</v>
      </c>
      <c r="J300" s="17">
        <v>583</v>
      </c>
      <c r="K300" s="19"/>
      <c r="L300" s="19"/>
      <c r="M300" s="19">
        <v>37337746</v>
      </c>
      <c r="N300" s="19">
        <v>37337746</v>
      </c>
      <c r="O300" s="4">
        <v>813726872.57121599</v>
      </c>
      <c r="P300" s="15">
        <v>24728222.25</v>
      </c>
      <c r="Q300" s="4">
        <v>15956301.70940171</v>
      </c>
      <c r="R300" s="4">
        <v>15884131.92488263</v>
      </c>
      <c r="S300" s="4">
        <v>15321677.06199695</v>
      </c>
      <c r="T300" s="2"/>
      <c r="U300" s="19">
        <v>1</v>
      </c>
      <c r="V300" s="8">
        <v>0</v>
      </c>
      <c r="W300" s="4">
        <v>82</v>
      </c>
      <c r="X300" s="10">
        <v>84</v>
      </c>
      <c r="Y300" s="1">
        <f t="shared" si="39"/>
        <v>0</v>
      </c>
      <c r="Z300" s="1">
        <f t="shared" si="40"/>
        <v>0</v>
      </c>
      <c r="AA300" s="1">
        <f t="shared" si="41"/>
        <v>0</v>
      </c>
      <c r="AB300" s="1">
        <f t="shared" si="42"/>
        <v>1</v>
      </c>
      <c r="AC300" s="1">
        <f t="shared" si="43"/>
        <v>0</v>
      </c>
      <c r="AD300" s="1">
        <f t="shared" si="44"/>
        <v>0</v>
      </c>
    </row>
    <row r="301" spans="1:30" x14ac:dyDescent="0.2">
      <c r="A301" s="12">
        <v>87.05</v>
      </c>
      <c r="B301" s="12" t="s">
        <v>391</v>
      </c>
      <c r="C301" s="12" t="s">
        <v>127</v>
      </c>
      <c r="D301" s="12" t="s">
        <v>34</v>
      </c>
      <c r="E301" s="4">
        <v>6</v>
      </c>
      <c r="F301" s="4" t="s">
        <v>566</v>
      </c>
      <c r="G301" s="2" t="s">
        <v>396</v>
      </c>
      <c r="H301" s="7">
        <v>30302</v>
      </c>
      <c r="I301" s="10">
        <f t="shared" si="38"/>
        <v>1982</v>
      </c>
      <c r="J301" s="17">
        <v>1610</v>
      </c>
      <c r="K301" s="19"/>
      <c r="L301" s="19">
        <v>1341695</v>
      </c>
      <c r="M301" s="19">
        <v>6988928</v>
      </c>
      <c r="N301" s="19">
        <v>6988928</v>
      </c>
      <c r="O301" s="4">
        <v>814278730.04665399</v>
      </c>
      <c r="P301" s="15">
        <v>27250127</v>
      </c>
      <c r="Q301" s="4">
        <v>2377186.394557823</v>
      </c>
      <c r="R301" s="4">
        <v>15956301.70940171</v>
      </c>
      <c r="S301" s="4">
        <v>15448601.991477901</v>
      </c>
      <c r="T301" s="2"/>
      <c r="U301" s="19">
        <v>1</v>
      </c>
      <c r="V301" s="8">
        <v>0</v>
      </c>
      <c r="W301" s="19">
        <v>20</v>
      </c>
      <c r="X301" s="10">
        <v>70</v>
      </c>
      <c r="Y301" s="1">
        <f t="shared" si="39"/>
        <v>0</v>
      </c>
      <c r="Z301" s="1">
        <f t="shared" si="40"/>
        <v>0</v>
      </c>
      <c r="AA301" s="1">
        <f t="shared" si="41"/>
        <v>0</v>
      </c>
      <c r="AB301" s="1">
        <f t="shared" si="42"/>
        <v>1</v>
      </c>
      <c r="AC301" s="1">
        <f t="shared" si="43"/>
        <v>0</v>
      </c>
      <c r="AD301" s="1">
        <f t="shared" si="44"/>
        <v>0</v>
      </c>
    </row>
    <row r="302" spans="1:30" x14ac:dyDescent="0.2">
      <c r="A302" s="12">
        <v>87.06</v>
      </c>
      <c r="B302" s="12" t="s">
        <v>391</v>
      </c>
      <c r="C302" s="12" t="s">
        <v>127</v>
      </c>
      <c r="D302" s="12" t="s">
        <v>34</v>
      </c>
      <c r="E302" s="4">
        <v>7</v>
      </c>
      <c r="F302" s="4" t="s">
        <v>566</v>
      </c>
      <c r="G302" s="2" t="s">
        <v>397</v>
      </c>
      <c r="H302" s="7">
        <v>30540</v>
      </c>
      <c r="I302" s="10">
        <f t="shared" si="38"/>
        <v>1983</v>
      </c>
      <c r="J302" s="17">
        <v>238</v>
      </c>
      <c r="K302" s="19"/>
      <c r="L302" s="19">
        <v>1641182</v>
      </c>
      <c r="M302" s="19">
        <v>3374312</v>
      </c>
      <c r="N302" s="19">
        <v>3374312</v>
      </c>
      <c r="O302" s="4">
        <v>814830587.52209103</v>
      </c>
      <c r="P302" s="15">
        <v>23873260.5</v>
      </c>
      <c r="Q302" s="4">
        <v>1071210.1587301588</v>
      </c>
      <c r="R302" s="4">
        <v>2377186.394557823</v>
      </c>
      <c r="S302" s="4">
        <v>13270032.725324554</v>
      </c>
      <c r="T302" s="2"/>
      <c r="U302" s="19">
        <v>0</v>
      </c>
      <c r="V302" s="8">
        <v>0</v>
      </c>
      <c r="W302" s="19">
        <v>29</v>
      </c>
      <c r="X302" s="33">
        <v>33</v>
      </c>
      <c r="Y302" s="1">
        <f t="shared" si="39"/>
        <v>0</v>
      </c>
      <c r="Z302" s="1">
        <f t="shared" si="40"/>
        <v>0</v>
      </c>
      <c r="AA302" s="1">
        <f t="shared" si="41"/>
        <v>0</v>
      </c>
      <c r="AB302" s="1">
        <f t="shared" si="42"/>
        <v>1</v>
      </c>
      <c r="AC302" s="1">
        <f t="shared" si="43"/>
        <v>0</v>
      </c>
      <c r="AD302" s="1">
        <f t="shared" si="44"/>
        <v>0</v>
      </c>
    </row>
    <row r="303" spans="1:30" x14ac:dyDescent="0.2">
      <c r="A303" s="12">
        <v>87.07</v>
      </c>
      <c r="B303" s="12" t="s">
        <v>391</v>
      </c>
      <c r="C303" s="12" t="s">
        <v>127</v>
      </c>
      <c r="D303" s="12" t="s">
        <v>34</v>
      </c>
      <c r="E303" s="4">
        <v>8</v>
      </c>
      <c r="F303" s="4" t="s">
        <v>566</v>
      </c>
      <c r="G303" s="2" t="s">
        <v>398</v>
      </c>
      <c r="H303" s="7">
        <v>33970</v>
      </c>
      <c r="I303" s="10">
        <f t="shared" si="38"/>
        <v>1993</v>
      </c>
      <c r="J303" s="17">
        <v>3430</v>
      </c>
      <c r="K303" s="19"/>
      <c r="L303" s="19"/>
      <c r="M303" s="19">
        <v>2457574</v>
      </c>
      <c r="N303" s="19">
        <v>2457574</v>
      </c>
      <c r="O303" s="4">
        <v>815382444.99752903</v>
      </c>
      <c r="P303" s="15">
        <v>20944839.289999999</v>
      </c>
      <c r="Q303" s="4">
        <v>593616.90821256046</v>
      </c>
      <c r="R303" s="4">
        <v>1071210.1587301588</v>
      </c>
      <c r="S303" s="4">
        <v>11527343.787239641</v>
      </c>
      <c r="T303" s="2"/>
      <c r="U303" s="19">
        <v>0</v>
      </c>
      <c r="V303" s="8">
        <v>0</v>
      </c>
      <c r="W303" s="4">
        <v>6</v>
      </c>
      <c r="X303" s="33">
        <v>26</v>
      </c>
      <c r="Y303" s="1">
        <f t="shared" si="39"/>
        <v>0</v>
      </c>
      <c r="Z303" s="1">
        <f t="shared" si="40"/>
        <v>0</v>
      </c>
      <c r="AA303" s="1">
        <f t="shared" si="41"/>
        <v>0</v>
      </c>
      <c r="AB303" s="1">
        <f t="shared" si="42"/>
        <v>1</v>
      </c>
      <c r="AC303" s="1">
        <f t="shared" si="43"/>
        <v>0</v>
      </c>
      <c r="AD303" s="1">
        <f t="shared" si="44"/>
        <v>0</v>
      </c>
    </row>
    <row r="304" spans="1:30" x14ac:dyDescent="0.2">
      <c r="A304" s="12">
        <v>87.08</v>
      </c>
      <c r="B304" s="12" t="s">
        <v>391</v>
      </c>
      <c r="C304" s="12" t="s">
        <v>127</v>
      </c>
      <c r="D304" s="12" t="s">
        <v>34</v>
      </c>
      <c r="E304" s="4">
        <v>9</v>
      </c>
      <c r="F304" s="4" t="s">
        <v>566</v>
      </c>
      <c r="G304" s="2" t="s">
        <v>391</v>
      </c>
      <c r="H304" s="7">
        <v>38758</v>
      </c>
      <c r="I304" s="10">
        <f t="shared" si="38"/>
        <v>2006</v>
      </c>
      <c r="J304" s="17">
        <v>4788</v>
      </c>
      <c r="K304" s="19">
        <v>80000000</v>
      </c>
      <c r="L304" s="19">
        <v>20220412</v>
      </c>
      <c r="M304" s="19">
        <v>82226474</v>
      </c>
      <c r="N304" s="19">
        <v>158926474</v>
      </c>
      <c r="O304" s="4">
        <v>815934302.47296596</v>
      </c>
      <c r="P304" s="15">
        <v>18633931.129999999</v>
      </c>
      <c r="Q304" s="4">
        <v>24263583.816793893</v>
      </c>
      <c r="R304" s="4">
        <v>593616.90821256046</v>
      </c>
      <c r="S304" s="4">
        <v>10160627.927361256</v>
      </c>
      <c r="T304" s="2">
        <f>N304/K304</f>
        <v>1.9865809249999999</v>
      </c>
      <c r="U304" s="19">
        <v>0</v>
      </c>
      <c r="V304" s="8">
        <v>0</v>
      </c>
      <c r="W304" s="19">
        <v>22</v>
      </c>
      <c r="X304" s="10">
        <v>19</v>
      </c>
      <c r="Y304" s="1">
        <f t="shared" si="39"/>
        <v>0</v>
      </c>
      <c r="Z304" s="1">
        <f t="shared" si="40"/>
        <v>0</v>
      </c>
      <c r="AA304" s="1">
        <f t="shared" si="41"/>
        <v>0</v>
      </c>
      <c r="AB304" s="1">
        <f t="shared" si="42"/>
        <v>1</v>
      </c>
      <c r="AC304" s="1">
        <f t="shared" si="43"/>
        <v>0</v>
      </c>
      <c r="AD304" s="1">
        <f t="shared" si="44"/>
        <v>0</v>
      </c>
    </row>
    <row r="305" spans="1:30" x14ac:dyDescent="0.2">
      <c r="A305" s="12">
        <v>87.09</v>
      </c>
      <c r="B305" s="12" t="s">
        <v>391</v>
      </c>
      <c r="C305" s="12" t="s">
        <v>127</v>
      </c>
      <c r="D305" s="12" t="s">
        <v>34</v>
      </c>
      <c r="E305" s="4">
        <v>10</v>
      </c>
      <c r="F305" s="4" t="s">
        <v>566</v>
      </c>
      <c r="G305" s="2" t="s">
        <v>399</v>
      </c>
      <c r="H305" s="7">
        <v>39850</v>
      </c>
      <c r="I305" s="10">
        <f t="shared" si="38"/>
        <v>2009</v>
      </c>
      <c r="J305" s="17">
        <v>1092</v>
      </c>
      <c r="K305" s="19"/>
      <c r="L305" s="19">
        <v>11588150</v>
      </c>
      <c r="M305" s="19">
        <v>35922978</v>
      </c>
      <c r="N305" s="19">
        <v>70022978</v>
      </c>
      <c r="O305" s="4">
        <v>816486159.94840395</v>
      </c>
      <c r="P305" s="15">
        <v>34221991.439999998</v>
      </c>
      <c r="Q305" s="4">
        <v>9336397.0666666664</v>
      </c>
      <c r="R305" s="4">
        <v>24263583.816793893</v>
      </c>
      <c r="S305" s="4">
        <v>11727623.026187103</v>
      </c>
      <c r="T305" s="2"/>
      <c r="U305" s="19">
        <v>1</v>
      </c>
      <c r="V305" s="8">
        <v>0</v>
      </c>
      <c r="W305" s="19">
        <v>12</v>
      </c>
      <c r="X305" s="33">
        <v>51</v>
      </c>
      <c r="Y305" s="1">
        <f t="shared" si="39"/>
        <v>0</v>
      </c>
      <c r="Z305" s="1">
        <f t="shared" si="40"/>
        <v>0</v>
      </c>
      <c r="AA305" s="1">
        <f t="shared" si="41"/>
        <v>0</v>
      </c>
      <c r="AB305" s="1">
        <f t="shared" si="42"/>
        <v>1</v>
      </c>
      <c r="AC305" s="1">
        <f t="shared" si="43"/>
        <v>0</v>
      </c>
      <c r="AD305" s="1">
        <f t="shared" si="44"/>
        <v>0</v>
      </c>
    </row>
    <row r="306" spans="1:30" x14ac:dyDescent="0.2">
      <c r="A306" s="12">
        <v>88.01</v>
      </c>
      <c r="B306" s="12" t="s">
        <v>400</v>
      </c>
      <c r="C306" s="12" t="s">
        <v>13</v>
      </c>
      <c r="D306" s="12" t="s">
        <v>14</v>
      </c>
      <c r="E306" s="4">
        <v>2</v>
      </c>
      <c r="F306" s="4" t="s">
        <v>565</v>
      </c>
      <c r="G306" s="2" t="s">
        <v>401</v>
      </c>
      <c r="H306" s="7">
        <v>39612</v>
      </c>
      <c r="I306" s="10">
        <f t="shared" si="38"/>
        <v>2008</v>
      </c>
      <c r="J306" s="17">
        <v>1820</v>
      </c>
      <c r="K306" s="19">
        <v>137500000</v>
      </c>
      <c r="L306" s="19">
        <v>55414050</v>
      </c>
      <c r="M306" s="19">
        <v>134533885</v>
      </c>
      <c r="N306" s="19">
        <v>263144885</v>
      </c>
      <c r="O306" s="4">
        <v>817589874.899279</v>
      </c>
      <c r="P306" s="15">
        <v>245229234</v>
      </c>
      <c r="Q306" s="4">
        <v>36649705.43175488</v>
      </c>
      <c r="R306" s="4">
        <v>40668198.00995025</v>
      </c>
      <c r="S306" s="4">
        <v>40668198.00995025</v>
      </c>
      <c r="T306" s="2">
        <f t="shared" ref="T306:T326" si="46">N306/K306</f>
        <v>1.9137809818181819</v>
      </c>
      <c r="U306" s="19">
        <v>0</v>
      </c>
      <c r="V306" s="8">
        <v>0</v>
      </c>
      <c r="W306" s="4">
        <v>67</v>
      </c>
      <c r="X306" s="10">
        <v>29</v>
      </c>
      <c r="Y306" s="1">
        <f t="shared" si="39"/>
        <v>1</v>
      </c>
      <c r="Z306" s="1">
        <f t="shared" si="40"/>
        <v>0</v>
      </c>
      <c r="AA306" s="1">
        <f t="shared" si="41"/>
        <v>0</v>
      </c>
      <c r="AB306" s="1">
        <f t="shared" si="42"/>
        <v>0</v>
      </c>
      <c r="AC306" s="1">
        <f t="shared" si="43"/>
        <v>0</v>
      </c>
      <c r="AD306" s="1">
        <f t="shared" si="44"/>
        <v>0</v>
      </c>
    </row>
    <row r="307" spans="1:30" x14ac:dyDescent="0.2">
      <c r="A307" s="12">
        <v>89.01</v>
      </c>
      <c r="B307" s="12" t="s">
        <v>402</v>
      </c>
      <c r="C307" s="12" t="s">
        <v>92</v>
      </c>
      <c r="D307" s="12" t="s">
        <v>25</v>
      </c>
      <c r="E307" s="4">
        <v>2</v>
      </c>
      <c r="F307" s="4" t="s">
        <v>568</v>
      </c>
      <c r="G307" s="2" t="s">
        <v>403</v>
      </c>
      <c r="H307" s="7">
        <v>27374</v>
      </c>
      <c r="I307" s="10">
        <f t="shared" si="38"/>
        <v>1974</v>
      </c>
      <c r="J307" s="17">
        <v>1001</v>
      </c>
      <c r="K307" s="19">
        <v>13000000</v>
      </c>
      <c r="L307" s="19"/>
      <c r="M307" s="19">
        <v>57300000</v>
      </c>
      <c r="N307" s="19">
        <v>57300000</v>
      </c>
      <c r="O307" s="4">
        <v>818693589.85015404</v>
      </c>
      <c r="P307" s="15">
        <v>268355541</v>
      </c>
      <c r="Q307" s="4">
        <v>30641711.229946524</v>
      </c>
      <c r="R307" s="4">
        <v>157856200.58823529</v>
      </c>
      <c r="S307" s="4">
        <v>157856200.58823529</v>
      </c>
      <c r="T307" s="2">
        <f t="shared" si="46"/>
        <v>4.407692307692308</v>
      </c>
      <c r="U307" s="19">
        <v>1</v>
      </c>
      <c r="V307" s="8">
        <v>1</v>
      </c>
      <c r="W307" s="4">
        <v>97</v>
      </c>
      <c r="X307" s="10">
        <v>98</v>
      </c>
      <c r="Y307" s="1">
        <f t="shared" si="39"/>
        <v>0</v>
      </c>
      <c r="Z307" s="1">
        <f t="shared" si="40"/>
        <v>0</v>
      </c>
      <c r="AA307" s="1">
        <f t="shared" si="41"/>
        <v>0</v>
      </c>
      <c r="AB307" s="1">
        <f t="shared" si="42"/>
        <v>0</v>
      </c>
      <c r="AC307" s="1">
        <f t="shared" si="43"/>
        <v>0</v>
      </c>
      <c r="AD307" s="1">
        <f t="shared" si="44"/>
        <v>1</v>
      </c>
    </row>
    <row r="308" spans="1:30" x14ac:dyDescent="0.2">
      <c r="A308" s="12">
        <v>89.02</v>
      </c>
      <c r="B308" s="12" t="s">
        <v>402</v>
      </c>
      <c r="C308" s="12" t="s">
        <v>92</v>
      </c>
      <c r="D308" s="12" t="s">
        <v>25</v>
      </c>
      <c r="E308" s="4">
        <v>3</v>
      </c>
      <c r="F308" s="4" t="s">
        <v>568</v>
      </c>
      <c r="G308" s="2" t="s">
        <v>404</v>
      </c>
      <c r="H308" s="7">
        <v>33232</v>
      </c>
      <c r="I308" s="10">
        <f t="shared" si="38"/>
        <v>1990</v>
      </c>
      <c r="J308" s="17">
        <v>5858</v>
      </c>
      <c r="K308" s="19">
        <v>54000000</v>
      </c>
      <c r="L308" s="19">
        <v>19558558</v>
      </c>
      <c r="M308" s="19">
        <v>66520529</v>
      </c>
      <c r="N308" s="19">
        <v>66520529</v>
      </c>
      <c r="O308" s="4">
        <v>819245447.32559097</v>
      </c>
      <c r="P308" s="15">
        <v>162827770.5</v>
      </c>
      <c r="Q308" s="4">
        <v>15725893.380614655</v>
      </c>
      <c r="R308" s="4">
        <v>30641711.229946524</v>
      </c>
      <c r="S308" s="4">
        <v>94248955.909090906</v>
      </c>
      <c r="T308" s="2">
        <f t="shared" si="46"/>
        <v>1.2318616481481481</v>
      </c>
      <c r="U308" s="19">
        <v>1</v>
      </c>
      <c r="V308" s="8">
        <v>1</v>
      </c>
      <c r="W308" s="4">
        <v>67</v>
      </c>
      <c r="X308" s="10">
        <v>97</v>
      </c>
      <c r="Y308" s="1">
        <f t="shared" si="39"/>
        <v>0</v>
      </c>
      <c r="Z308" s="1">
        <f t="shared" si="40"/>
        <v>0</v>
      </c>
      <c r="AA308" s="1">
        <f t="shared" si="41"/>
        <v>0</v>
      </c>
      <c r="AB308" s="1">
        <f t="shared" si="42"/>
        <v>0</v>
      </c>
      <c r="AC308" s="1">
        <f t="shared" si="43"/>
        <v>0</v>
      </c>
      <c r="AD308" s="1">
        <f t="shared" si="44"/>
        <v>1</v>
      </c>
    </row>
    <row r="309" spans="1:30" x14ac:dyDescent="0.2">
      <c r="A309" s="12">
        <v>90.01</v>
      </c>
      <c r="B309" s="12" t="s">
        <v>405</v>
      </c>
      <c r="C309" s="12" t="s">
        <v>241</v>
      </c>
      <c r="D309" s="12" t="s">
        <v>34</v>
      </c>
      <c r="E309" s="4">
        <v>2</v>
      </c>
      <c r="F309" s="4" t="s">
        <v>568</v>
      </c>
      <c r="G309" s="2" t="s">
        <v>406</v>
      </c>
      <c r="H309" s="7">
        <v>33198</v>
      </c>
      <c r="I309" s="10">
        <f t="shared" si="38"/>
        <v>1990</v>
      </c>
      <c r="J309" s="17">
        <v>1258</v>
      </c>
      <c r="K309" s="19">
        <v>35000000</v>
      </c>
      <c r="L309" s="19">
        <v>8784943</v>
      </c>
      <c r="M309" s="19">
        <v>28317513</v>
      </c>
      <c r="N309" s="19">
        <v>54768418</v>
      </c>
      <c r="O309" s="4">
        <v>820349162.27646601</v>
      </c>
      <c r="P309" s="15">
        <v>94604507</v>
      </c>
      <c r="Q309" s="4">
        <v>12947616.548463356</v>
      </c>
      <c r="R309" s="4">
        <v>24195526.08695652</v>
      </c>
      <c r="S309" s="4">
        <v>24195526.08695652</v>
      </c>
      <c r="T309" s="2">
        <f t="shared" si="46"/>
        <v>1.5648119428571428</v>
      </c>
      <c r="U309" s="19">
        <v>0</v>
      </c>
      <c r="V309" s="8">
        <v>0</v>
      </c>
      <c r="W309" s="4">
        <v>25</v>
      </c>
      <c r="X309" s="10">
        <v>87</v>
      </c>
      <c r="Y309" s="1">
        <f t="shared" si="39"/>
        <v>0</v>
      </c>
      <c r="Z309" s="1">
        <f t="shared" si="40"/>
        <v>0</v>
      </c>
      <c r="AA309" s="1">
        <f t="shared" si="41"/>
        <v>0</v>
      </c>
      <c r="AB309" s="1">
        <f t="shared" si="42"/>
        <v>0</v>
      </c>
      <c r="AC309" s="1">
        <f t="shared" si="43"/>
        <v>1</v>
      </c>
      <c r="AD309" s="1">
        <f t="shared" si="44"/>
        <v>0</v>
      </c>
    </row>
    <row r="310" spans="1:30" x14ac:dyDescent="0.2">
      <c r="A310" s="12">
        <v>90.02</v>
      </c>
      <c r="B310" s="12" t="s">
        <v>405</v>
      </c>
      <c r="C310" s="12" t="s">
        <v>241</v>
      </c>
      <c r="D310" s="12" t="s">
        <v>34</v>
      </c>
      <c r="E310" s="4">
        <v>3</v>
      </c>
      <c r="F310" s="4" t="s">
        <v>568</v>
      </c>
      <c r="G310" s="2" t="s">
        <v>211</v>
      </c>
      <c r="H310" s="7">
        <v>38212</v>
      </c>
      <c r="I310" s="10">
        <f t="shared" si="38"/>
        <v>2004</v>
      </c>
      <c r="J310" s="17">
        <v>5014</v>
      </c>
      <c r="K310" s="19">
        <v>70000000</v>
      </c>
      <c r="L310" s="19">
        <v>38291056</v>
      </c>
      <c r="M310" s="19">
        <v>80281096</v>
      </c>
      <c r="N310" s="19">
        <v>172543519</v>
      </c>
      <c r="O310" s="4">
        <v>820901019.75190401</v>
      </c>
      <c r="P310" s="15">
        <v>74686462.5</v>
      </c>
      <c r="Q310" s="4">
        <v>27784785.668276973</v>
      </c>
      <c r="R310" s="4">
        <v>12947616.548463356</v>
      </c>
      <c r="S310" s="4">
        <v>18571571.317709938</v>
      </c>
      <c r="T310" s="2">
        <f t="shared" si="46"/>
        <v>2.4649074142857144</v>
      </c>
      <c r="U310" s="19">
        <v>0</v>
      </c>
      <c r="V310" s="8">
        <v>0</v>
      </c>
      <c r="W310" s="4">
        <v>21</v>
      </c>
      <c r="X310" s="10">
        <v>44</v>
      </c>
      <c r="Y310" s="1">
        <f t="shared" si="39"/>
        <v>0</v>
      </c>
      <c r="Z310" s="1">
        <f t="shared" si="40"/>
        <v>0</v>
      </c>
      <c r="AA310" s="1">
        <f t="shared" si="41"/>
        <v>0</v>
      </c>
      <c r="AB310" s="1">
        <f t="shared" si="42"/>
        <v>0</v>
      </c>
      <c r="AC310" s="1">
        <f t="shared" si="43"/>
        <v>1</v>
      </c>
      <c r="AD310" s="1">
        <f t="shared" si="44"/>
        <v>0</v>
      </c>
    </row>
    <row r="311" spans="1:30" x14ac:dyDescent="0.2">
      <c r="A311" s="12">
        <v>90.03</v>
      </c>
      <c r="B311" s="12" t="s">
        <v>405</v>
      </c>
      <c r="C311" s="12" t="s">
        <v>241</v>
      </c>
      <c r="D311" s="12" t="s">
        <v>34</v>
      </c>
      <c r="E311" s="4">
        <v>4</v>
      </c>
      <c r="F311" s="4" t="s">
        <v>568</v>
      </c>
      <c r="G311" s="2" t="s">
        <v>212</v>
      </c>
      <c r="H311" s="7">
        <v>39441</v>
      </c>
      <c r="I311" s="10">
        <f t="shared" si="38"/>
        <v>2007</v>
      </c>
      <c r="J311" s="17">
        <v>1229</v>
      </c>
      <c r="K311" s="19">
        <v>40000000</v>
      </c>
      <c r="L311" s="19">
        <v>10059425</v>
      </c>
      <c r="M311" s="19">
        <v>41797066</v>
      </c>
      <c r="N311" s="19">
        <v>128884494</v>
      </c>
      <c r="O311" s="4">
        <v>821452877.22734106</v>
      </c>
      <c r="P311" s="15">
        <v>107305481.33</v>
      </c>
      <c r="Q311" s="4">
        <v>18733211.337209303</v>
      </c>
      <c r="R311" s="4">
        <v>27784785.668276973</v>
      </c>
      <c r="S311" s="4">
        <v>21642642.767898951</v>
      </c>
      <c r="T311" s="2">
        <f t="shared" si="46"/>
        <v>3.2221123500000002</v>
      </c>
      <c r="U311" s="19">
        <v>0</v>
      </c>
      <c r="V311" s="8">
        <v>0</v>
      </c>
      <c r="W311" s="4">
        <v>12</v>
      </c>
      <c r="X311" s="10">
        <v>39</v>
      </c>
      <c r="Y311" s="1">
        <f t="shared" si="39"/>
        <v>0</v>
      </c>
      <c r="Z311" s="1">
        <f t="shared" si="40"/>
        <v>0</v>
      </c>
      <c r="AA311" s="1">
        <f t="shared" si="41"/>
        <v>0</v>
      </c>
      <c r="AB311" s="1">
        <f t="shared" si="42"/>
        <v>0</v>
      </c>
      <c r="AC311" s="1">
        <f t="shared" si="43"/>
        <v>1</v>
      </c>
      <c r="AD311" s="1">
        <f t="shared" si="44"/>
        <v>0</v>
      </c>
    </row>
    <row r="312" spans="1:30" x14ac:dyDescent="0.2">
      <c r="A312" s="12">
        <v>90.04</v>
      </c>
      <c r="B312" s="12" t="s">
        <v>405</v>
      </c>
      <c r="C312" s="12" t="s">
        <v>241</v>
      </c>
      <c r="D312" s="12" t="s">
        <v>34</v>
      </c>
      <c r="E312" s="4">
        <v>5</v>
      </c>
      <c r="F312" s="4" t="s">
        <v>568</v>
      </c>
      <c r="G312" s="2" t="s">
        <v>407</v>
      </c>
      <c r="H312" s="7">
        <v>40368</v>
      </c>
      <c r="I312" s="10">
        <f t="shared" si="38"/>
        <v>2010</v>
      </c>
      <c r="J312" s="17">
        <v>927</v>
      </c>
      <c r="K312" s="19">
        <v>40000000</v>
      </c>
      <c r="L312" s="19">
        <v>24760882</v>
      </c>
      <c r="M312" s="19">
        <v>52000688</v>
      </c>
      <c r="N312" s="19">
        <v>127234389</v>
      </c>
      <c r="O312" s="4">
        <v>822004734.70277905</v>
      </c>
      <c r="P312" s="15">
        <v>112700234.5</v>
      </c>
      <c r="Q312" s="4">
        <v>16126031.558935361</v>
      </c>
      <c r="R312" s="4">
        <v>18733211.337209303</v>
      </c>
      <c r="S312" s="4">
        <v>20915284.910226539</v>
      </c>
      <c r="T312" s="2">
        <f t="shared" si="46"/>
        <v>3.1808597249999999</v>
      </c>
      <c r="U312" s="35">
        <v>0</v>
      </c>
      <c r="V312" s="28">
        <v>0</v>
      </c>
      <c r="W312" s="4">
        <v>64</v>
      </c>
      <c r="X312" s="10">
        <v>31</v>
      </c>
      <c r="Y312" s="1">
        <f t="shared" si="39"/>
        <v>0</v>
      </c>
      <c r="Z312" s="1">
        <f t="shared" si="40"/>
        <v>0</v>
      </c>
      <c r="AA312" s="1">
        <f t="shared" si="41"/>
        <v>0</v>
      </c>
      <c r="AB312" s="1">
        <f t="shared" si="42"/>
        <v>0</v>
      </c>
      <c r="AC312" s="1">
        <f t="shared" si="43"/>
        <v>1</v>
      </c>
      <c r="AD312" s="1">
        <f t="shared" si="44"/>
        <v>0</v>
      </c>
    </row>
    <row r="313" spans="1:30" x14ac:dyDescent="0.2">
      <c r="A313" s="12">
        <v>91.01</v>
      </c>
      <c r="B313" s="12" t="s">
        <v>408</v>
      </c>
      <c r="C313" s="12" t="s">
        <v>127</v>
      </c>
      <c r="D313" s="12" t="s">
        <v>34</v>
      </c>
      <c r="E313" s="4">
        <v>2</v>
      </c>
      <c r="F313" s="4" t="s">
        <v>565</v>
      </c>
      <c r="G313" s="2" t="s">
        <v>409</v>
      </c>
      <c r="H313" s="7">
        <v>37785</v>
      </c>
      <c r="I313" s="10">
        <f t="shared" si="38"/>
        <v>2003</v>
      </c>
      <c r="J313" s="17">
        <v>3101</v>
      </c>
      <c r="K313" s="19">
        <v>30000000</v>
      </c>
      <c r="L313" s="19">
        <v>10845064</v>
      </c>
      <c r="M313" s="19">
        <v>26214846</v>
      </c>
      <c r="N313" s="19">
        <v>26214846</v>
      </c>
      <c r="O313" s="4">
        <v>823108449.65365398</v>
      </c>
      <c r="P313" s="15">
        <v>246365376</v>
      </c>
      <c r="Q313" s="4">
        <v>4347403.980099502</v>
      </c>
      <c r="R313" s="4">
        <v>58939085.167464122</v>
      </c>
      <c r="S313" s="4">
        <v>58939085.167464122</v>
      </c>
      <c r="T313" s="2">
        <f t="shared" si="46"/>
        <v>0.87382820000000005</v>
      </c>
      <c r="U313" s="19">
        <v>0</v>
      </c>
      <c r="V313" s="8">
        <v>0</v>
      </c>
      <c r="W313" s="4">
        <v>10</v>
      </c>
      <c r="X313" s="10">
        <v>84</v>
      </c>
      <c r="Y313" s="1">
        <f t="shared" si="39"/>
        <v>0</v>
      </c>
      <c r="Z313" s="1">
        <f t="shared" si="40"/>
        <v>0</v>
      </c>
      <c r="AA313" s="1">
        <f t="shared" si="41"/>
        <v>0</v>
      </c>
      <c r="AB313" s="1">
        <f t="shared" si="42"/>
        <v>1</v>
      </c>
      <c r="AC313" s="1">
        <f t="shared" si="43"/>
        <v>0</v>
      </c>
      <c r="AD313" s="1">
        <f t="shared" si="44"/>
        <v>0</v>
      </c>
    </row>
    <row r="314" spans="1:30" x14ac:dyDescent="0.2">
      <c r="A314" s="12">
        <v>91.02</v>
      </c>
      <c r="B314" s="12" t="s">
        <v>408</v>
      </c>
      <c r="C314" s="12" t="s">
        <v>127</v>
      </c>
      <c r="D314" s="12" t="s">
        <v>34</v>
      </c>
      <c r="E314" s="4">
        <v>3</v>
      </c>
      <c r="F314" s="4" t="s">
        <v>565</v>
      </c>
      <c r="G314" s="2" t="s">
        <v>410</v>
      </c>
      <c r="H314" s="7">
        <v>41957</v>
      </c>
      <c r="I314" s="10">
        <f t="shared" si="38"/>
        <v>2014</v>
      </c>
      <c r="J314" s="17">
        <v>4172</v>
      </c>
      <c r="K314" s="19">
        <v>40000000</v>
      </c>
      <c r="L314" s="19">
        <v>36111775</v>
      </c>
      <c r="M314" s="19">
        <v>86208010</v>
      </c>
      <c r="N314" s="19">
        <v>141208010</v>
      </c>
      <c r="O314" s="4">
        <v>823660307.12909102</v>
      </c>
      <c r="P314" s="15">
        <v>136290111</v>
      </c>
      <c r="Q314" s="4">
        <v>17283722.154222768</v>
      </c>
      <c r="R314" s="4">
        <v>4347403.980099502</v>
      </c>
      <c r="S314" s="4">
        <v>31643244.573781811</v>
      </c>
      <c r="T314" s="2">
        <f t="shared" si="46"/>
        <v>3.53020025</v>
      </c>
      <c r="U314" s="35">
        <v>1</v>
      </c>
      <c r="V314" s="28">
        <v>0</v>
      </c>
      <c r="W314" s="4">
        <v>29</v>
      </c>
      <c r="X314" s="10">
        <v>23</v>
      </c>
      <c r="Y314" s="1">
        <f t="shared" si="39"/>
        <v>0</v>
      </c>
      <c r="Z314" s="1">
        <f t="shared" si="40"/>
        <v>0</v>
      </c>
      <c r="AA314" s="1">
        <f t="shared" si="41"/>
        <v>0</v>
      </c>
      <c r="AB314" s="1">
        <f t="shared" si="42"/>
        <v>1</v>
      </c>
      <c r="AC314" s="1">
        <f t="shared" si="43"/>
        <v>0</v>
      </c>
      <c r="AD314" s="1">
        <f t="shared" si="44"/>
        <v>0</v>
      </c>
    </row>
    <row r="315" spans="1:30" x14ac:dyDescent="0.2">
      <c r="A315" s="12">
        <v>92.01</v>
      </c>
      <c r="B315" s="12" t="s">
        <v>411</v>
      </c>
      <c r="C315" s="12" t="s">
        <v>127</v>
      </c>
      <c r="D315" s="12" t="s">
        <v>98</v>
      </c>
      <c r="E315" s="4">
        <v>2</v>
      </c>
      <c r="F315" s="4" t="s">
        <v>568</v>
      </c>
      <c r="G315" s="2" t="s">
        <v>412</v>
      </c>
      <c r="H315" s="7">
        <v>40325</v>
      </c>
      <c r="I315" s="10">
        <f t="shared" si="38"/>
        <v>2010</v>
      </c>
      <c r="J315" s="17">
        <v>727</v>
      </c>
      <c r="K315" s="19">
        <v>95000000</v>
      </c>
      <c r="L315" s="19">
        <v>31001870</v>
      </c>
      <c r="M315" s="19">
        <v>95347692</v>
      </c>
      <c r="N315" s="19">
        <v>294680778</v>
      </c>
      <c r="O315" s="4">
        <v>824764022.07996595</v>
      </c>
      <c r="P315" s="15">
        <v>415247258</v>
      </c>
      <c r="Q315" s="4">
        <v>37348641.064638786</v>
      </c>
      <c r="R315" s="4">
        <v>57833879.944289699</v>
      </c>
      <c r="S315" s="4">
        <v>57833879.944289699</v>
      </c>
      <c r="T315" s="2">
        <f t="shared" si="46"/>
        <v>3.1019029263157893</v>
      </c>
      <c r="U315" s="35">
        <v>1</v>
      </c>
      <c r="V315" s="28">
        <v>0</v>
      </c>
      <c r="W315" s="4">
        <v>15</v>
      </c>
      <c r="X315" s="10">
        <v>77</v>
      </c>
      <c r="Y315" s="1">
        <f t="shared" si="39"/>
        <v>0</v>
      </c>
      <c r="Z315" s="1">
        <f t="shared" si="40"/>
        <v>0</v>
      </c>
      <c r="AA315" s="1">
        <f t="shared" si="41"/>
        <v>0</v>
      </c>
      <c r="AB315" s="1">
        <f t="shared" si="42"/>
        <v>1</v>
      </c>
      <c r="AC315" s="1">
        <f t="shared" si="43"/>
        <v>0</v>
      </c>
      <c r="AD315" s="1">
        <f t="shared" si="44"/>
        <v>0</v>
      </c>
    </row>
    <row r="316" spans="1:30" x14ac:dyDescent="0.2">
      <c r="A316" s="12">
        <v>93.01</v>
      </c>
      <c r="B316" s="12" t="s">
        <v>413</v>
      </c>
      <c r="C316" s="12" t="s">
        <v>13</v>
      </c>
      <c r="D316" s="12" t="s">
        <v>34</v>
      </c>
      <c r="E316" s="4">
        <v>2</v>
      </c>
      <c r="F316" s="4" t="s">
        <v>568</v>
      </c>
      <c r="G316" s="2" t="s">
        <v>414</v>
      </c>
      <c r="H316" s="7">
        <v>30092</v>
      </c>
      <c r="I316" s="10">
        <f t="shared" si="38"/>
        <v>1982</v>
      </c>
      <c r="J316" s="17">
        <v>791</v>
      </c>
      <c r="K316" s="19">
        <v>2000000</v>
      </c>
      <c r="L316" s="19">
        <v>2527864</v>
      </c>
      <c r="M316" s="19">
        <v>24600832</v>
      </c>
      <c r="N316" s="19">
        <v>24600832</v>
      </c>
      <c r="O316" s="4">
        <v>825867737.03084195</v>
      </c>
      <c r="P316" s="15">
        <v>99750000</v>
      </c>
      <c r="Q316" s="4">
        <v>8367629.9319727896</v>
      </c>
      <c r="R316" s="4">
        <v>37081784.386617102</v>
      </c>
      <c r="S316" s="4">
        <v>37081784.386617102</v>
      </c>
      <c r="T316" s="2">
        <f t="shared" si="46"/>
        <v>12.300416</v>
      </c>
      <c r="U316" s="19">
        <v>1</v>
      </c>
      <c r="V316" s="8">
        <v>0</v>
      </c>
      <c r="W316" s="4">
        <v>98</v>
      </c>
      <c r="X316" s="10">
        <v>70</v>
      </c>
      <c r="Y316" s="1">
        <f t="shared" si="39"/>
        <v>1</v>
      </c>
      <c r="Z316" s="1">
        <f t="shared" si="40"/>
        <v>0</v>
      </c>
      <c r="AA316" s="1">
        <f t="shared" si="41"/>
        <v>0</v>
      </c>
      <c r="AB316" s="1">
        <f t="shared" si="42"/>
        <v>0</v>
      </c>
      <c r="AC316" s="1">
        <f t="shared" si="43"/>
        <v>0</v>
      </c>
      <c r="AD316" s="1">
        <f t="shared" si="44"/>
        <v>0</v>
      </c>
    </row>
    <row r="317" spans="1:30" x14ac:dyDescent="0.2">
      <c r="A317" s="12">
        <v>93.02</v>
      </c>
      <c r="B317" s="12" t="s">
        <v>413</v>
      </c>
      <c r="C317" s="12" t="s">
        <v>13</v>
      </c>
      <c r="D317" s="12" t="s">
        <v>34</v>
      </c>
      <c r="E317" s="4">
        <v>3</v>
      </c>
      <c r="F317" s="4" t="s">
        <v>568</v>
      </c>
      <c r="G317" s="2" t="s">
        <v>415</v>
      </c>
      <c r="H317" s="7">
        <v>31238</v>
      </c>
      <c r="I317" s="10">
        <f t="shared" si="38"/>
        <v>1985</v>
      </c>
      <c r="J317" s="17">
        <v>1146</v>
      </c>
      <c r="K317" s="19">
        <v>10000000</v>
      </c>
      <c r="L317" s="19">
        <v>7283714</v>
      </c>
      <c r="M317" s="19">
        <v>36230219</v>
      </c>
      <c r="N317" s="19">
        <v>36230219</v>
      </c>
      <c r="O317" s="4">
        <v>826419594.50627899</v>
      </c>
      <c r="P317" s="15">
        <v>62175416</v>
      </c>
      <c r="Q317" s="4">
        <v>10205695.492957747</v>
      </c>
      <c r="R317" s="4">
        <v>8367629.9319727896</v>
      </c>
      <c r="S317" s="4">
        <v>22724707.159294944</v>
      </c>
      <c r="T317" s="2">
        <f t="shared" si="46"/>
        <v>3.6230218999999999</v>
      </c>
      <c r="U317" s="19">
        <v>1</v>
      </c>
      <c r="V317" s="8">
        <v>0</v>
      </c>
      <c r="W317" s="4">
        <v>81</v>
      </c>
      <c r="X317" s="10">
        <v>85</v>
      </c>
      <c r="Y317" s="1">
        <f t="shared" si="39"/>
        <v>1</v>
      </c>
      <c r="Z317" s="1">
        <f t="shared" si="40"/>
        <v>0</v>
      </c>
      <c r="AA317" s="1">
        <f t="shared" si="41"/>
        <v>0</v>
      </c>
      <c r="AB317" s="1">
        <f t="shared" si="42"/>
        <v>0</v>
      </c>
      <c r="AC317" s="1">
        <f t="shared" si="43"/>
        <v>0</v>
      </c>
      <c r="AD317" s="1">
        <f t="shared" si="44"/>
        <v>0</v>
      </c>
    </row>
    <row r="318" spans="1:30" x14ac:dyDescent="0.2">
      <c r="A318" s="12">
        <v>93.03</v>
      </c>
      <c r="B318" s="12" t="s">
        <v>413</v>
      </c>
      <c r="C318" s="12" t="s">
        <v>13</v>
      </c>
      <c r="D318" s="12" t="s">
        <v>34</v>
      </c>
      <c r="E318" s="4">
        <v>4</v>
      </c>
      <c r="F318" s="4" t="s">
        <v>568</v>
      </c>
      <c r="G318" s="2" t="s">
        <v>416</v>
      </c>
      <c r="H318" s="7">
        <v>42139</v>
      </c>
      <c r="I318" s="10">
        <f t="shared" si="38"/>
        <v>2015</v>
      </c>
      <c r="J318" s="17">
        <v>10901</v>
      </c>
      <c r="K318" s="19">
        <v>150000000</v>
      </c>
      <c r="L318" s="19">
        <v>45428128</v>
      </c>
      <c r="M318" s="19">
        <v>153636354</v>
      </c>
      <c r="N318" s="19">
        <v>373136354</v>
      </c>
      <c r="O318" s="4">
        <v>826971451.98171699</v>
      </c>
      <c r="P318" s="15">
        <v>53527017</v>
      </c>
      <c r="Q318" s="4">
        <v>44262912.692763939</v>
      </c>
      <c r="R318" s="4">
        <v>10205695.492957747</v>
      </c>
      <c r="S318" s="4">
        <v>18551703.270515878</v>
      </c>
      <c r="T318" s="2">
        <f t="shared" si="46"/>
        <v>2.4875756933333335</v>
      </c>
      <c r="U318" s="35">
        <v>0</v>
      </c>
      <c r="V318" s="28">
        <v>0</v>
      </c>
      <c r="W318" s="4">
        <v>97</v>
      </c>
      <c r="X318" s="10">
        <v>49</v>
      </c>
      <c r="Y318" s="1">
        <f t="shared" si="39"/>
        <v>1</v>
      </c>
      <c r="Z318" s="1">
        <f t="shared" si="40"/>
        <v>0</v>
      </c>
      <c r="AA318" s="1">
        <f t="shared" si="41"/>
        <v>0</v>
      </c>
      <c r="AB318" s="1">
        <f t="shared" si="42"/>
        <v>0</v>
      </c>
      <c r="AC318" s="1">
        <f t="shared" si="43"/>
        <v>0</v>
      </c>
      <c r="AD318" s="1">
        <f t="shared" si="44"/>
        <v>0</v>
      </c>
    </row>
    <row r="319" spans="1:30" x14ac:dyDescent="0.2">
      <c r="A319" s="12">
        <v>94.01</v>
      </c>
      <c r="B319" s="12" t="s">
        <v>417</v>
      </c>
      <c r="C319" s="12" t="s">
        <v>127</v>
      </c>
      <c r="D319" s="12" t="s">
        <v>14</v>
      </c>
      <c r="E319" s="4">
        <v>2</v>
      </c>
      <c r="F319" s="4" t="s">
        <v>566</v>
      </c>
      <c r="G319" s="2" t="s">
        <v>418</v>
      </c>
      <c r="H319" s="7">
        <v>41486</v>
      </c>
      <c r="I319" s="10">
        <f t="shared" si="38"/>
        <v>2013</v>
      </c>
      <c r="J319" s="17">
        <v>733</v>
      </c>
      <c r="K319" s="19">
        <v>110000000</v>
      </c>
      <c r="L319" s="19">
        <v>17548389</v>
      </c>
      <c r="M319" s="19">
        <v>71017784</v>
      </c>
      <c r="N319" s="19">
        <v>348547523</v>
      </c>
      <c r="O319" s="4">
        <v>828075166.93259203</v>
      </c>
      <c r="P319" s="15">
        <v>563749323</v>
      </c>
      <c r="Q319" s="4">
        <v>42871774.046740465</v>
      </c>
      <c r="R319" s="4">
        <v>71090709.079445153</v>
      </c>
      <c r="S319" s="4">
        <v>71090709.079445153</v>
      </c>
      <c r="T319" s="2">
        <f t="shared" si="46"/>
        <v>3.1686138454545456</v>
      </c>
      <c r="U319" s="35">
        <v>1</v>
      </c>
      <c r="V319" s="28">
        <v>0</v>
      </c>
      <c r="W319" s="4">
        <v>14</v>
      </c>
      <c r="X319" s="10">
        <v>44</v>
      </c>
      <c r="Y319" s="1">
        <f t="shared" si="39"/>
        <v>0</v>
      </c>
      <c r="Z319" s="1">
        <f t="shared" si="40"/>
        <v>0</v>
      </c>
      <c r="AA319" s="1">
        <f t="shared" si="41"/>
        <v>0</v>
      </c>
      <c r="AB319" s="1">
        <f t="shared" si="42"/>
        <v>1</v>
      </c>
      <c r="AC319" s="1">
        <f t="shared" si="43"/>
        <v>0</v>
      </c>
      <c r="AD319" s="1">
        <f t="shared" si="44"/>
        <v>0</v>
      </c>
    </row>
    <row r="320" spans="1:30" x14ac:dyDescent="0.2">
      <c r="A320" s="12">
        <v>95.01</v>
      </c>
      <c r="B320" s="12" t="s">
        <v>419</v>
      </c>
      <c r="C320" s="12" t="s">
        <v>24</v>
      </c>
      <c r="D320" s="12" t="s">
        <v>34</v>
      </c>
      <c r="E320" s="4">
        <v>2</v>
      </c>
      <c r="F320" s="4" t="s">
        <v>566</v>
      </c>
      <c r="G320" s="2" t="s">
        <v>420</v>
      </c>
      <c r="H320" s="7">
        <v>40949</v>
      </c>
      <c r="I320" s="10">
        <f t="shared" si="38"/>
        <v>2012</v>
      </c>
      <c r="J320" s="17">
        <v>1309</v>
      </c>
      <c r="K320" s="19">
        <v>79000000</v>
      </c>
      <c r="L320" s="19">
        <v>27335363</v>
      </c>
      <c r="M320" s="19">
        <v>103860290</v>
      </c>
      <c r="N320" s="19">
        <v>318146162</v>
      </c>
      <c r="O320" s="4">
        <v>829178881.88346696</v>
      </c>
      <c r="P320" s="15">
        <v>243180937</v>
      </c>
      <c r="Q320" s="4">
        <v>39968110.804020099</v>
      </c>
      <c r="R320" s="4">
        <v>33869211.281337045</v>
      </c>
      <c r="S320" s="4">
        <v>33869211.281337045</v>
      </c>
      <c r="T320" s="2">
        <f t="shared" si="46"/>
        <v>4.0271666075949364</v>
      </c>
      <c r="U320" s="35">
        <v>0</v>
      </c>
      <c r="V320" s="5">
        <v>0</v>
      </c>
      <c r="W320" s="4">
        <v>42</v>
      </c>
      <c r="X320" s="10">
        <v>51</v>
      </c>
      <c r="Y320" s="1">
        <f t="shared" si="39"/>
        <v>0</v>
      </c>
      <c r="Z320" s="1">
        <f t="shared" si="40"/>
        <v>1</v>
      </c>
      <c r="AA320" s="1">
        <f t="shared" si="41"/>
        <v>0</v>
      </c>
      <c r="AB320" s="1">
        <f t="shared" si="42"/>
        <v>0</v>
      </c>
      <c r="AC320" s="1">
        <f t="shared" si="43"/>
        <v>0</v>
      </c>
      <c r="AD320" s="1">
        <f t="shared" si="44"/>
        <v>0</v>
      </c>
    </row>
    <row r="321" spans="1:30" x14ac:dyDescent="0.2">
      <c r="A321" s="12">
        <v>96.01</v>
      </c>
      <c r="B321" s="12" t="s">
        <v>421</v>
      </c>
      <c r="C321" s="12" t="s">
        <v>241</v>
      </c>
      <c r="D321" s="12" t="s">
        <v>34</v>
      </c>
      <c r="E321" s="4">
        <v>2</v>
      </c>
      <c r="F321" s="4" t="s">
        <v>568</v>
      </c>
      <c r="G321" s="2" t="s">
        <v>422</v>
      </c>
      <c r="H321" s="7">
        <v>38429</v>
      </c>
      <c r="I321" s="10">
        <f t="shared" si="38"/>
        <v>2005</v>
      </c>
      <c r="J321" s="17">
        <v>882</v>
      </c>
      <c r="K321" s="19">
        <v>50000000</v>
      </c>
      <c r="L321" s="19">
        <v>35065237</v>
      </c>
      <c r="M321" s="19">
        <v>75941727</v>
      </c>
      <c r="N321" s="19">
        <v>161941727</v>
      </c>
      <c r="O321" s="4">
        <v>830282596.834342</v>
      </c>
      <c r="P321" s="15">
        <v>248218486</v>
      </c>
      <c r="Q321" s="4">
        <v>25263919.968798753</v>
      </c>
      <c r="R321" s="4">
        <v>42722630.981067128</v>
      </c>
      <c r="S321" s="4">
        <v>42722630.981067128</v>
      </c>
      <c r="T321" s="2">
        <f t="shared" si="46"/>
        <v>3.23883454</v>
      </c>
      <c r="U321" s="35">
        <v>1</v>
      </c>
      <c r="V321" s="5">
        <v>0</v>
      </c>
      <c r="W321" s="4">
        <v>20</v>
      </c>
      <c r="X321" s="10">
        <v>48</v>
      </c>
      <c r="Y321" s="1">
        <f t="shared" si="39"/>
        <v>0</v>
      </c>
      <c r="Z321" s="1">
        <f t="shared" si="40"/>
        <v>0</v>
      </c>
      <c r="AA321" s="1">
        <f t="shared" si="41"/>
        <v>0</v>
      </c>
      <c r="AB321" s="1">
        <f t="shared" si="42"/>
        <v>0</v>
      </c>
      <c r="AC321" s="1">
        <f t="shared" si="43"/>
        <v>1</v>
      </c>
      <c r="AD321" s="1">
        <f t="shared" si="44"/>
        <v>0</v>
      </c>
    </row>
    <row r="322" spans="1:30" x14ac:dyDescent="0.2">
      <c r="A322" s="12">
        <v>97.01</v>
      </c>
      <c r="B322" s="12" t="s">
        <v>423</v>
      </c>
      <c r="C322" s="12" t="s">
        <v>24</v>
      </c>
      <c r="D322" s="12" t="s">
        <v>34</v>
      </c>
      <c r="E322" s="4">
        <v>2</v>
      </c>
      <c r="F322" s="4" t="s">
        <v>566</v>
      </c>
      <c r="G322" s="2" t="s">
        <v>424</v>
      </c>
      <c r="H322" s="7">
        <v>37456</v>
      </c>
      <c r="I322" s="10">
        <f t="shared" ref="I322:I385" si="47">YEAR(H322)</f>
        <v>2002</v>
      </c>
      <c r="J322" s="17">
        <v>945</v>
      </c>
      <c r="K322" s="19">
        <v>120000000</v>
      </c>
      <c r="L322" s="19">
        <v>15115152</v>
      </c>
      <c r="M322" s="19">
        <v>64736114</v>
      </c>
      <c r="N322" s="19">
        <v>165779308</v>
      </c>
      <c r="O322" s="4">
        <v>831386311.78521705</v>
      </c>
      <c r="P322" s="15">
        <v>298815224</v>
      </c>
      <c r="Q322" s="4">
        <v>28533443.717728056</v>
      </c>
      <c r="R322" s="4">
        <v>58821894.488188975</v>
      </c>
      <c r="S322" s="4">
        <v>58821894.488188975</v>
      </c>
      <c r="T322" s="2">
        <f t="shared" si="46"/>
        <v>1.3814942333333333</v>
      </c>
      <c r="U322" s="35">
        <v>1</v>
      </c>
      <c r="V322" s="5">
        <v>0</v>
      </c>
      <c r="W322" s="4">
        <v>81</v>
      </c>
      <c r="X322" s="10">
        <v>41</v>
      </c>
      <c r="Y322" s="1">
        <f t="shared" ref="Y322:Y385" si="48">IF(C322="Action",1,0)</f>
        <v>0</v>
      </c>
      <c r="Z322" s="1">
        <f t="shared" ref="Z322:Z385" si="49">IF(C322="Adventure",1,0)</f>
        <v>1</v>
      </c>
      <c r="AA322" s="1">
        <f t="shared" ref="AA322:AA385" si="50">IF(C322="Animation",1,0)</f>
        <v>0</v>
      </c>
      <c r="AB322" s="1">
        <f t="shared" ref="AB322:AB385" si="51">IF(C322="Comedy",1,0)</f>
        <v>0</v>
      </c>
      <c r="AC322" s="1">
        <f t="shared" ref="AC322:AC385" si="52">IF(C322="Horror",1,0)</f>
        <v>0</v>
      </c>
      <c r="AD322" s="1">
        <f t="shared" ref="AD322:AD385" si="53">IF(C322="Drama",1,0)</f>
        <v>0</v>
      </c>
    </row>
    <row r="323" spans="1:30" x14ac:dyDescent="0.2">
      <c r="A323" s="12">
        <v>98.01</v>
      </c>
      <c r="B323" s="12" t="s">
        <v>425</v>
      </c>
      <c r="C323" s="12" t="s">
        <v>13</v>
      </c>
      <c r="D323" s="12" t="s">
        <v>14</v>
      </c>
      <c r="E323" s="4">
        <v>2</v>
      </c>
      <c r="F323" s="4" t="s">
        <v>566</v>
      </c>
      <c r="G323" s="2" t="s">
        <v>426</v>
      </c>
      <c r="H323" s="7">
        <v>40529</v>
      </c>
      <c r="I323" s="10">
        <f t="shared" si="47"/>
        <v>2010</v>
      </c>
      <c r="J323" s="17">
        <v>10388</v>
      </c>
      <c r="K323" s="19">
        <v>200000000</v>
      </c>
      <c r="L323" s="19">
        <v>44026211</v>
      </c>
      <c r="M323" s="19">
        <v>172062763</v>
      </c>
      <c r="N323" s="19">
        <v>397562763</v>
      </c>
      <c r="O323" s="4">
        <v>832490026.73609197</v>
      </c>
      <c r="P323" s="15">
        <v>26918576</v>
      </c>
      <c r="Q323" s="4">
        <v>50388182.889733844</v>
      </c>
      <c r="R323" s="4">
        <v>9155978.2312925179</v>
      </c>
      <c r="S323" s="4">
        <v>9155978.2312925179</v>
      </c>
      <c r="T323" s="2">
        <f t="shared" si="46"/>
        <v>1.987813815</v>
      </c>
      <c r="U323" s="35">
        <v>1</v>
      </c>
      <c r="V323" s="28">
        <v>0</v>
      </c>
      <c r="W323" s="4">
        <v>51</v>
      </c>
      <c r="X323" s="10">
        <v>70</v>
      </c>
      <c r="Y323" s="1">
        <f t="shared" si="48"/>
        <v>1</v>
      </c>
      <c r="Z323" s="1">
        <f t="shared" si="49"/>
        <v>0</v>
      </c>
      <c r="AA323" s="1">
        <f t="shared" si="50"/>
        <v>0</v>
      </c>
      <c r="AB323" s="1">
        <f t="shared" si="51"/>
        <v>0</v>
      </c>
      <c r="AC323" s="1">
        <f t="shared" si="52"/>
        <v>0</v>
      </c>
      <c r="AD323" s="1">
        <f t="shared" si="53"/>
        <v>0</v>
      </c>
    </row>
    <row r="324" spans="1:30" x14ac:dyDescent="0.2">
      <c r="A324" s="12">
        <v>99.01</v>
      </c>
      <c r="B324" s="12" t="s">
        <v>427</v>
      </c>
      <c r="C324" s="12" t="s">
        <v>127</v>
      </c>
      <c r="D324" s="12" t="s">
        <v>34</v>
      </c>
      <c r="E324" s="4">
        <v>2</v>
      </c>
      <c r="F324" s="4" t="s">
        <v>565</v>
      </c>
      <c r="G324" s="2" t="s">
        <v>428</v>
      </c>
      <c r="H324" s="7">
        <v>37804</v>
      </c>
      <c r="I324" s="10">
        <f t="shared" si="47"/>
        <v>2003</v>
      </c>
      <c r="J324" s="17">
        <v>719</v>
      </c>
      <c r="K324" s="19">
        <v>25000000</v>
      </c>
      <c r="L324" s="19">
        <v>22220670</v>
      </c>
      <c r="M324" s="19">
        <v>90168825</v>
      </c>
      <c r="N324" s="19">
        <v>124868825</v>
      </c>
      <c r="O324" s="4">
        <v>833593741.68696702</v>
      </c>
      <c r="P324" s="15">
        <v>141809235</v>
      </c>
      <c r="Q324" s="4">
        <v>20707931.177446101</v>
      </c>
      <c r="R324" s="4">
        <v>25054635.1590106</v>
      </c>
      <c r="S324" s="4">
        <v>25054635.1590106</v>
      </c>
      <c r="T324" s="2">
        <f t="shared" si="46"/>
        <v>4.9947530000000002</v>
      </c>
      <c r="U324" s="35">
        <v>0</v>
      </c>
      <c r="V324" s="5">
        <v>0</v>
      </c>
      <c r="W324" s="4">
        <v>38</v>
      </c>
      <c r="X324" s="10">
        <v>72</v>
      </c>
      <c r="Y324" s="1">
        <f t="shared" si="48"/>
        <v>0</v>
      </c>
      <c r="Z324" s="1">
        <f t="shared" si="49"/>
        <v>0</v>
      </c>
      <c r="AA324" s="1">
        <f t="shared" si="50"/>
        <v>0</v>
      </c>
      <c r="AB324" s="1">
        <f t="shared" si="51"/>
        <v>1</v>
      </c>
      <c r="AC324" s="1">
        <f t="shared" si="52"/>
        <v>0</v>
      </c>
      <c r="AD324" s="1">
        <f t="shared" si="53"/>
        <v>0</v>
      </c>
    </row>
    <row r="325" spans="1:30" x14ac:dyDescent="0.2">
      <c r="A325" s="12">
        <v>100.01</v>
      </c>
      <c r="B325" s="12" t="s">
        <v>429</v>
      </c>
      <c r="C325" s="12" t="s">
        <v>13</v>
      </c>
      <c r="D325" s="12" t="s">
        <v>25</v>
      </c>
      <c r="E325" s="4">
        <v>2</v>
      </c>
      <c r="F325" s="4" t="s">
        <v>565</v>
      </c>
      <c r="G325" s="2" t="s">
        <v>430</v>
      </c>
      <c r="H325" s="7">
        <v>42265</v>
      </c>
      <c r="I325" s="10">
        <f t="shared" si="47"/>
        <v>2015</v>
      </c>
      <c r="J325" s="17">
        <v>364</v>
      </c>
      <c r="K325" s="19">
        <v>61000000</v>
      </c>
      <c r="L325" s="19">
        <v>30316510</v>
      </c>
      <c r="M325" s="19">
        <v>81697192</v>
      </c>
      <c r="N325" s="19">
        <v>310697192</v>
      </c>
      <c r="O325" s="4">
        <v>834697456.63784206</v>
      </c>
      <c r="P325" s="15">
        <v>345527862</v>
      </c>
      <c r="Q325" s="4">
        <v>36856131.909845792</v>
      </c>
      <c r="R325" s="4">
        <v>42292271.970624238</v>
      </c>
      <c r="S325" s="4">
        <v>42292271.970624238</v>
      </c>
      <c r="T325" s="2">
        <f t="shared" si="46"/>
        <v>5.0933965901639349</v>
      </c>
      <c r="U325" s="35">
        <v>1</v>
      </c>
      <c r="V325" s="28">
        <v>1</v>
      </c>
      <c r="W325" s="4">
        <v>48</v>
      </c>
      <c r="X325" s="10">
        <v>68</v>
      </c>
      <c r="Y325" s="1">
        <f t="shared" si="48"/>
        <v>1</v>
      </c>
      <c r="Z325" s="1">
        <f t="shared" si="49"/>
        <v>0</v>
      </c>
      <c r="AA325" s="1">
        <f t="shared" si="50"/>
        <v>0</v>
      </c>
      <c r="AB325" s="1">
        <f t="shared" si="51"/>
        <v>0</v>
      </c>
      <c r="AC325" s="1">
        <f t="shared" si="52"/>
        <v>0</v>
      </c>
      <c r="AD325" s="1">
        <f t="shared" si="53"/>
        <v>0</v>
      </c>
    </row>
    <row r="326" spans="1:30" x14ac:dyDescent="0.2">
      <c r="A326" s="12">
        <v>101.01</v>
      </c>
      <c r="B326" s="12" t="s">
        <v>431</v>
      </c>
      <c r="C326" s="12" t="s">
        <v>241</v>
      </c>
      <c r="D326" s="12" t="s">
        <v>34</v>
      </c>
      <c r="E326" s="4">
        <v>2</v>
      </c>
      <c r="F326" s="4" t="s">
        <v>568</v>
      </c>
      <c r="G326" s="2" t="s">
        <v>432</v>
      </c>
      <c r="H326" s="7">
        <v>31646</v>
      </c>
      <c r="I326" s="10">
        <f t="shared" si="47"/>
        <v>1986</v>
      </c>
      <c r="J326" s="17">
        <v>4326</v>
      </c>
      <c r="K326" s="19">
        <v>4700000</v>
      </c>
      <c r="L326" s="19">
        <v>2822439</v>
      </c>
      <c r="M326" s="19">
        <v>8025872</v>
      </c>
      <c r="N326" s="19">
        <v>8025872</v>
      </c>
      <c r="O326" s="4">
        <v>835801171.58871698</v>
      </c>
      <c r="P326" s="15">
        <v>26572439</v>
      </c>
      <c r="Q326" s="4">
        <v>2163307.8167115902</v>
      </c>
      <c r="R326" s="4">
        <v>14209860.427807486</v>
      </c>
      <c r="S326" s="4">
        <v>14209860.427807486</v>
      </c>
      <c r="T326" s="2">
        <f t="shared" si="46"/>
        <v>1.707632340425532</v>
      </c>
      <c r="U326" s="19">
        <v>0</v>
      </c>
      <c r="V326" s="8">
        <v>0</v>
      </c>
      <c r="W326" s="4">
        <v>42</v>
      </c>
      <c r="X326" s="10">
        <v>82</v>
      </c>
      <c r="Y326" s="1">
        <f t="shared" si="48"/>
        <v>0</v>
      </c>
      <c r="Z326" s="1">
        <f t="shared" si="49"/>
        <v>0</v>
      </c>
      <c r="AA326" s="1">
        <f t="shared" si="50"/>
        <v>0</v>
      </c>
      <c r="AB326" s="1">
        <f t="shared" si="51"/>
        <v>0</v>
      </c>
      <c r="AC326" s="1">
        <f t="shared" si="52"/>
        <v>1</v>
      </c>
      <c r="AD326" s="1">
        <f t="shared" si="53"/>
        <v>0</v>
      </c>
    </row>
    <row r="327" spans="1:30" x14ac:dyDescent="0.2">
      <c r="A327" s="12">
        <v>101.02</v>
      </c>
      <c r="B327" s="12" t="s">
        <v>431</v>
      </c>
      <c r="C327" s="12" t="s">
        <v>241</v>
      </c>
      <c r="D327" s="12" t="s">
        <v>34</v>
      </c>
      <c r="E327" s="4">
        <v>3</v>
      </c>
      <c r="F327" s="4" t="s">
        <v>568</v>
      </c>
      <c r="G327" s="2" t="s">
        <v>433</v>
      </c>
      <c r="H327" s="7">
        <v>32885</v>
      </c>
      <c r="I327" s="10">
        <f t="shared" si="47"/>
        <v>1990</v>
      </c>
      <c r="J327" s="17">
        <v>1239</v>
      </c>
      <c r="K327" s="19"/>
      <c r="L327" s="19"/>
      <c r="M327" s="19">
        <v>5697588</v>
      </c>
      <c r="N327" s="19">
        <v>5697588</v>
      </c>
      <c r="O327" s="4">
        <v>836353029.06415403</v>
      </c>
      <c r="P327" s="15">
        <v>17299155.5</v>
      </c>
      <c r="Q327" s="4">
        <v>1346947.5177304964</v>
      </c>
      <c r="R327" s="4">
        <v>2163307.8167115902</v>
      </c>
      <c r="S327" s="4">
        <v>8186584.1222595377</v>
      </c>
      <c r="T327" s="2"/>
      <c r="U327" s="19">
        <v>0</v>
      </c>
      <c r="V327" s="8">
        <v>0</v>
      </c>
      <c r="W327" s="4">
        <v>19</v>
      </c>
      <c r="X327" s="10">
        <v>44</v>
      </c>
      <c r="Y327" s="1">
        <f t="shared" si="48"/>
        <v>0</v>
      </c>
      <c r="Z327" s="1">
        <f t="shared" si="49"/>
        <v>0</v>
      </c>
      <c r="AA327" s="1">
        <f t="shared" si="50"/>
        <v>0</v>
      </c>
      <c r="AB327" s="1">
        <f t="shared" si="51"/>
        <v>0</v>
      </c>
      <c r="AC327" s="1">
        <f t="shared" si="52"/>
        <v>1</v>
      </c>
      <c r="AD327" s="1">
        <f t="shared" si="53"/>
        <v>0</v>
      </c>
    </row>
    <row r="328" spans="1:30" x14ac:dyDescent="0.2">
      <c r="A328" s="12">
        <v>101.03</v>
      </c>
      <c r="B328" s="12" t="s">
        <v>431</v>
      </c>
      <c r="C328" s="12" t="s">
        <v>241</v>
      </c>
      <c r="D328" s="12" t="s">
        <v>34</v>
      </c>
      <c r="E328" s="4">
        <v>4</v>
      </c>
      <c r="F328" s="4" t="s">
        <v>568</v>
      </c>
      <c r="G328" s="2" t="s">
        <v>434</v>
      </c>
      <c r="H328" s="7">
        <v>35671</v>
      </c>
      <c r="I328" s="10">
        <f t="shared" si="47"/>
        <v>1997</v>
      </c>
      <c r="J328" s="17">
        <v>2786</v>
      </c>
      <c r="K328" s="19"/>
      <c r="L328" s="19">
        <v>53111</v>
      </c>
      <c r="M328" s="19">
        <v>94558</v>
      </c>
      <c r="N328" s="19">
        <v>94558</v>
      </c>
      <c r="O328" s="4">
        <v>836904886.53959203</v>
      </c>
      <c r="P328" s="15">
        <v>13431966.33</v>
      </c>
      <c r="Q328" s="4">
        <v>20600.87145969499</v>
      </c>
      <c r="R328" s="4">
        <v>1346947.5177304964</v>
      </c>
      <c r="S328" s="4">
        <v>5906705.2540831901</v>
      </c>
      <c r="T328" s="2"/>
      <c r="U328" s="19">
        <v>0</v>
      </c>
      <c r="V328" s="8">
        <v>0</v>
      </c>
      <c r="W328" s="4">
        <v>17</v>
      </c>
      <c r="X328" s="10">
        <v>32</v>
      </c>
      <c r="Y328" s="1">
        <f t="shared" si="48"/>
        <v>0</v>
      </c>
      <c r="Z328" s="1">
        <f t="shared" si="49"/>
        <v>0</v>
      </c>
      <c r="AA328" s="1">
        <f t="shared" si="50"/>
        <v>0</v>
      </c>
      <c r="AB328" s="1">
        <f t="shared" si="51"/>
        <v>0</v>
      </c>
      <c r="AC328" s="1">
        <f t="shared" si="52"/>
        <v>1</v>
      </c>
      <c r="AD328" s="1">
        <f t="shared" si="53"/>
        <v>0</v>
      </c>
    </row>
    <row r="329" spans="1:30" x14ac:dyDescent="0.2">
      <c r="A329" s="12">
        <v>101.04</v>
      </c>
      <c r="B329" s="12" t="s">
        <v>431</v>
      </c>
      <c r="C329" s="12" t="s">
        <v>241</v>
      </c>
      <c r="D329" s="12" t="s">
        <v>34</v>
      </c>
      <c r="E329" s="4">
        <v>5</v>
      </c>
      <c r="F329" s="4" t="s">
        <v>568</v>
      </c>
      <c r="G329" s="2" t="s">
        <v>431</v>
      </c>
      <c r="H329" s="7">
        <v>37911</v>
      </c>
      <c r="I329" s="10">
        <f t="shared" si="47"/>
        <v>2003</v>
      </c>
      <c r="J329" s="17">
        <v>2240</v>
      </c>
      <c r="K329" s="19">
        <v>9000000</v>
      </c>
      <c r="L329" s="19">
        <v>28094014</v>
      </c>
      <c r="M329" s="19">
        <v>80390022</v>
      </c>
      <c r="N329" s="19">
        <v>107785686</v>
      </c>
      <c r="O329" s="4">
        <v>837456744.01503003</v>
      </c>
      <c r="P329" s="15">
        <v>10097614.25</v>
      </c>
      <c r="Q329" s="4">
        <v>17874906.46766169</v>
      </c>
      <c r="R329" s="4">
        <v>20600.87145969499</v>
      </c>
      <c r="S329" s="4">
        <v>4435179.1584273167</v>
      </c>
      <c r="T329" s="2">
        <f t="shared" ref="T329:T339" si="54">N329/K329</f>
        <v>11.976187333333334</v>
      </c>
      <c r="U329" s="19">
        <v>0</v>
      </c>
      <c r="V329" s="8">
        <v>0</v>
      </c>
      <c r="W329" s="4">
        <v>36</v>
      </c>
      <c r="X329" s="10">
        <v>18</v>
      </c>
      <c r="Y329" s="1">
        <f t="shared" si="48"/>
        <v>0</v>
      </c>
      <c r="Z329" s="1">
        <f t="shared" si="49"/>
        <v>0</v>
      </c>
      <c r="AA329" s="1">
        <f t="shared" si="50"/>
        <v>0</v>
      </c>
      <c r="AB329" s="1">
        <f t="shared" si="51"/>
        <v>0</v>
      </c>
      <c r="AC329" s="1">
        <f t="shared" si="52"/>
        <v>1</v>
      </c>
      <c r="AD329" s="1">
        <f t="shared" si="53"/>
        <v>0</v>
      </c>
    </row>
    <row r="330" spans="1:30" x14ac:dyDescent="0.2">
      <c r="A330" s="12">
        <v>101.05</v>
      </c>
      <c r="B330" s="12" t="s">
        <v>431</v>
      </c>
      <c r="C330" s="12" t="s">
        <v>241</v>
      </c>
      <c r="D330" s="12" t="s">
        <v>34</v>
      </c>
      <c r="E330" s="4">
        <v>6</v>
      </c>
      <c r="F330" s="4" t="s">
        <v>568</v>
      </c>
      <c r="G330" s="2" t="s">
        <v>435</v>
      </c>
      <c r="H330" s="7">
        <v>38996</v>
      </c>
      <c r="I330" s="10">
        <f t="shared" si="47"/>
        <v>2006</v>
      </c>
      <c r="J330" s="17">
        <v>1085</v>
      </c>
      <c r="K330" s="19">
        <v>16000000</v>
      </c>
      <c r="L330" s="19">
        <v>18508228</v>
      </c>
      <c r="M330" s="19">
        <v>39517763</v>
      </c>
      <c r="N330" s="19">
        <v>50517763</v>
      </c>
      <c r="O330" s="4">
        <v>838008601.49046695</v>
      </c>
      <c r="P330" s="15">
        <v>29635228.600000001</v>
      </c>
      <c r="Q330" s="4">
        <v>7712635.5725190844</v>
      </c>
      <c r="R330" s="4">
        <v>17874906.46766169</v>
      </c>
      <c r="S330" s="4">
        <v>7123124.6202741917</v>
      </c>
      <c r="T330" s="2">
        <f t="shared" si="54"/>
        <v>3.1573601875000001</v>
      </c>
      <c r="U330" s="19">
        <v>0</v>
      </c>
      <c r="V330" s="8">
        <v>0</v>
      </c>
      <c r="W330" s="4">
        <v>12</v>
      </c>
      <c r="X330" s="10">
        <v>57</v>
      </c>
      <c r="Y330" s="1">
        <f t="shared" si="48"/>
        <v>0</v>
      </c>
      <c r="Z330" s="1">
        <f t="shared" si="49"/>
        <v>0</v>
      </c>
      <c r="AA330" s="1">
        <f t="shared" si="50"/>
        <v>0</v>
      </c>
      <c r="AB330" s="1">
        <f t="shared" si="51"/>
        <v>0</v>
      </c>
      <c r="AC330" s="1">
        <f t="shared" si="52"/>
        <v>1</v>
      </c>
      <c r="AD330" s="1">
        <f t="shared" si="53"/>
        <v>0</v>
      </c>
    </row>
    <row r="331" spans="1:30" x14ac:dyDescent="0.2">
      <c r="A331" s="12">
        <v>101.06</v>
      </c>
      <c r="B331" s="12" t="s">
        <v>431</v>
      </c>
      <c r="C331" s="12" t="s">
        <v>241</v>
      </c>
      <c r="D331" s="12" t="s">
        <v>34</v>
      </c>
      <c r="E331" s="4">
        <v>7</v>
      </c>
      <c r="F331" s="4" t="s">
        <v>568</v>
      </c>
      <c r="G331" s="2" t="s">
        <v>436</v>
      </c>
      <c r="H331" s="7">
        <v>41278</v>
      </c>
      <c r="I331" s="10">
        <f t="shared" si="47"/>
        <v>2013</v>
      </c>
      <c r="J331" s="17">
        <v>2282</v>
      </c>
      <c r="K331" s="19">
        <v>20000000</v>
      </c>
      <c r="L331" s="19">
        <v>21744470</v>
      </c>
      <c r="M331" s="19">
        <v>34341945</v>
      </c>
      <c r="N331" s="19">
        <v>47666013</v>
      </c>
      <c r="O331" s="4">
        <v>838560458.96590495</v>
      </c>
      <c r="P331" s="15">
        <v>33115651</v>
      </c>
      <c r="Q331" s="4">
        <v>5862978.2287822869</v>
      </c>
      <c r="R331" s="4">
        <v>7712635.5725190844</v>
      </c>
      <c r="S331" s="4">
        <v>7221376.4456483414</v>
      </c>
      <c r="T331" s="2">
        <f t="shared" si="54"/>
        <v>2.3833006499999998</v>
      </c>
      <c r="U331" s="19">
        <v>0</v>
      </c>
      <c r="V331" s="8">
        <v>0</v>
      </c>
      <c r="W331" s="4">
        <v>17</v>
      </c>
      <c r="X331" s="10">
        <v>53</v>
      </c>
      <c r="Y331" s="1">
        <f t="shared" si="48"/>
        <v>0</v>
      </c>
      <c r="Z331" s="1">
        <f t="shared" si="49"/>
        <v>0</v>
      </c>
      <c r="AA331" s="1">
        <f t="shared" si="50"/>
        <v>0</v>
      </c>
      <c r="AB331" s="1">
        <f t="shared" si="51"/>
        <v>0</v>
      </c>
      <c r="AC331" s="1">
        <f t="shared" si="52"/>
        <v>1</v>
      </c>
      <c r="AD331" s="1">
        <f t="shared" si="53"/>
        <v>0</v>
      </c>
    </row>
    <row r="332" spans="1:30" x14ac:dyDescent="0.2">
      <c r="A332" s="12">
        <v>102.01</v>
      </c>
      <c r="B332" s="12" t="s">
        <v>437</v>
      </c>
      <c r="C332" s="12" t="s">
        <v>92</v>
      </c>
      <c r="D332" s="12" t="s">
        <v>34</v>
      </c>
      <c r="E332" s="4">
        <v>2</v>
      </c>
      <c r="F332" s="4" t="s">
        <v>568</v>
      </c>
      <c r="G332" s="2" t="s">
        <v>438</v>
      </c>
      <c r="H332" s="7">
        <v>42186</v>
      </c>
      <c r="I332" s="10">
        <f t="shared" si="47"/>
        <v>2015</v>
      </c>
      <c r="J332" s="17">
        <v>1097</v>
      </c>
      <c r="K332" s="19">
        <v>14500000</v>
      </c>
      <c r="L332" s="19">
        <v>12857184</v>
      </c>
      <c r="M332" s="19">
        <v>66013057</v>
      </c>
      <c r="N332" s="19">
        <v>117813057</v>
      </c>
      <c r="O332" s="4">
        <v>839664173.91677999</v>
      </c>
      <c r="P332" s="15">
        <v>170549753</v>
      </c>
      <c r="Q332" s="4">
        <v>13975451.601423489</v>
      </c>
      <c r="R332" s="4">
        <v>21425848.366834171</v>
      </c>
      <c r="S332" s="4">
        <v>21425848.366834171</v>
      </c>
      <c r="T332" s="2">
        <f t="shared" si="54"/>
        <v>8.1250384137931029</v>
      </c>
      <c r="U332" s="35">
        <v>1</v>
      </c>
      <c r="V332" s="28">
        <v>0</v>
      </c>
      <c r="W332" s="4">
        <v>62</v>
      </c>
      <c r="X332" s="10">
        <v>60</v>
      </c>
      <c r="Y332" s="1">
        <f t="shared" si="48"/>
        <v>0</v>
      </c>
      <c r="Z332" s="1">
        <f t="shared" si="49"/>
        <v>0</v>
      </c>
      <c r="AA332" s="1">
        <f t="shared" si="50"/>
        <v>0</v>
      </c>
      <c r="AB332" s="1">
        <f t="shared" si="51"/>
        <v>0</v>
      </c>
      <c r="AC332" s="1">
        <f t="shared" si="52"/>
        <v>0</v>
      </c>
      <c r="AD332" s="1">
        <f t="shared" si="53"/>
        <v>1</v>
      </c>
    </row>
    <row r="333" spans="1:30" x14ac:dyDescent="0.2">
      <c r="A333" s="12">
        <v>103.01</v>
      </c>
      <c r="B333" s="12" t="s">
        <v>439</v>
      </c>
      <c r="C333" s="12" t="s">
        <v>24</v>
      </c>
      <c r="D333" s="12" t="s">
        <v>25</v>
      </c>
      <c r="E333" s="4">
        <v>2</v>
      </c>
      <c r="F333" s="4" t="s">
        <v>566</v>
      </c>
      <c r="G333" s="2" t="s">
        <v>440</v>
      </c>
      <c r="H333" s="7">
        <v>41493</v>
      </c>
      <c r="I333" s="10">
        <f t="shared" si="47"/>
        <v>2013</v>
      </c>
      <c r="J333" s="17">
        <v>1272</v>
      </c>
      <c r="K333" s="19">
        <v>90000000</v>
      </c>
      <c r="L333" s="19">
        <v>14401054</v>
      </c>
      <c r="M333" s="19">
        <v>68559554</v>
      </c>
      <c r="N333" s="19">
        <v>200859554</v>
      </c>
      <c r="O333" s="4">
        <v>840767888.86765504</v>
      </c>
      <c r="P333" s="15">
        <v>223050874</v>
      </c>
      <c r="Q333" s="4">
        <v>24705972.201722015</v>
      </c>
      <c r="R333" s="4">
        <v>28270072.750316858</v>
      </c>
      <c r="S333" s="4">
        <v>28270072.750316858</v>
      </c>
      <c r="T333" s="2">
        <f t="shared" si="54"/>
        <v>2.2317728222222222</v>
      </c>
      <c r="U333" s="35">
        <v>1</v>
      </c>
      <c r="V333" s="28">
        <v>0</v>
      </c>
      <c r="W333" s="4">
        <v>42</v>
      </c>
      <c r="X333" s="10">
        <v>53</v>
      </c>
      <c r="Y333" s="1">
        <f t="shared" si="48"/>
        <v>0</v>
      </c>
      <c r="Z333" s="1">
        <f t="shared" si="49"/>
        <v>1</v>
      </c>
      <c r="AA333" s="1">
        <f t="shared" si="50"/>
        <v>0</v>
      </c>
      <c r="AB333" s="1">
        <f t="shared" si="51"/>
        <v>0</v>
      </c>
      <c r="AC333" s="1">
        <f t="shared" si="52"/>
        <v>0</v>
      </c>
      <c r="AD333" s="1">
        <f t="shared" si="53"/>
        <v>0</v>
      </c>
    </row>
    <row r="334" spans="1:30" x14ac:dyDescent="0.2">
      <c r="A334" s="12">
        <v>104.01</v>
      </c>
      <c r="B334" s="12" t="s">
        <v>441</v>
      </c>
      <c r="C334" s="12" t="s">
        <v>127</v>
      </c>
      <c r="D334" s="12" t="s">
        <v>34</v>
      </c>
      <c r="E334" s="4">
        <v>2</v>
      </c>
      <c r="F334" s="4" t="s">
        <v>566</v>
      </c>
      <c r="G334" s="2" t="s">
        <v>442</v>
      </c>
      <c r="H334" s="7">
        <v>40389</v>
      </c>
      <c r="I334" s="10">
        <f t="shared" si="47"/>
        <v>2010</v>
      </c>
      <c r="J334" s="17">
        <v>3313</v>
      </c>
      <c r="K334" s="19">
        <v>85000000</v>
      </c>
      <c r="L334" s="19">
        <v>12279363</v>
      </c>
      <c r="M334" s="19">
        <v>45539292</v>
      </c>
      <c r="N334" s="19">
        <v>114979922</v>
      </c>
      <c r="O334" s="4">
        <v>841871603.81852996</v>
      </c>
      <c r="P334" s="15">
        <v>200700000</v>
      </c>
      <c r="Q334" s="4">
        <v>14572867.173637517</v>
      </c>
      <c r="R334" s="4">
        <v>35459363.957597174</v>
      </c>
      <c r="S334" s="4">
        <v>35459363.957597174</v>
      </c>
      <c r="T334" s="2">
        <f t="shared" si="54"/>
        <v>1.3527049647058824</v>
      </c>
      <c r="U334" s="35">
        <v>0</v>
      </c>
      <c r="V334" s="5">
        <v>0</v>
      </c>
      <c r="W334" s="4">
        <v>14</v>
      </c>
      <c r="X334" s="10">
        <v>32</v>
      </c>
      <c r="Y334" s="1">
        <f t="shared" si="48"/>
        <v>0</v>
      </c>
      <c r="Z334" s="1">
        <f t="shared" si="49"/>
        <v>0</v>
      </c>
      <c r="AA334" s="1">
        <f t="shared" si="50"/>
        <v>0</v>
      </c>
      <c r="AB334" s="1">
        <f t="shared" si="51"/>
        <v>1</v>
      </c>
      <c r="AC334" s="1">
        <f t="shared" si="52"/>
        <v>0</v>
      </c>
      <c r="AD334" s="1">
        <f t="shared" si="53"/>
        <v>0</v>
      </c>
    </row>
    <row r="335" spans="1:30" x14ac:dyDescent="0.2">
      <c r="A335" s="12">
        <v>105.01</v>
      </c>
      <c r="B335" s="12" t="s">
        <v>443</v>
      </c>
      <c r="C335" s="12" t="s">
        <v>127</v>
      </c>
      <c r="D335" s="12" t="s">
        <v>14</v>
      </c>
      <c r="E335" s="4">
        <v>2</v>
      </c>
      <c r="F335" s="4" t="s">
        <v>566</v>
      </c>
      <c r="G335" s="2" t="s">
        <v>444</v>
      </c>
      <c r="H335" s="7">
        <v>38884</v>
      </c>
      <c r="I335" s="10">
        <f t="shared" si="47"/>
        <v>2006</v>
      </c>
      <c r="J335" s="17">
        <v>735</v>
      </c>
      <c r="K335" s="19">
        <v>60000000</v>
      </c>
      <c r="L335" s="19">
        <v>7288977</v>
      </c>
      <c r="M335" s="19">
        <v>28426747</v>
      </c>
      <c r="N335" s="19">
        <v>147985373</v>
      </c>
      <c r="O335" s="4">
        <v>842975318.76940501</v>
      </c>
      <c r="P335" s="15">
        <v>208094550</v>
      </c>
      <c r="Q335" s="4">
        <v>22593186.717557251</v>
      </c>
      <c r="R335" s="4">
        <v>33509589.371980678</v>
      </c>
      <c r="S335" s="4">
        <v>33509589.371980678</v>
      </c>
      <c r="T335" s="2">
        <f t="shared" si="54"/>
        <v>2.4664228833333333</v>
      </c>
      <c r="U335" s="19">
        <v>1</v>
      </c>
      <c r="V335" s="8">
        <v>0</v>
      </c>
      <c r="W335" s="4">
        <v>11</v>
      </c>
      <c r="X335" s="10">
        <v>37</v>
      </c>
      <c r="Y335" s="1">
        <f t="shared" si="48"/>
        <v>0</v>
      </c>
      <c r="Z335" s="1">
        <f t="shared" si="49"/>
        <v>0</v>
      </c>
      <c r="AA335" s="1">
        <f t="shared" si="50"/>
        <v>0</v>
      </c>
      <c r="AB335" s="1">
        <f t="shared" si="51"/>
        <v>1</v>
      </c>
      <c r="AC335" s="1">
        <f t="shared" si="52"/>
        <v>0</v>
      </c>
      <c r="AD335" s="1">
        <f t="shared" si="53"/>
        <v>0</v>
      </c>
    </row>
    <row r="336" spans="1:30" x14ac:dyDescent="0.2">
      <c r="A336" s="12">
        <v>106.01</v>
      </c>
      <c r="B336" s="12" t="s">
        <v>445</v>
      </c>
      <c r="C336" s="12" t="s">
        <v>92</v>
      </c>
      <c r="D336" s="12" t="s">
        <v>25</v>
      </c>
      <c r="E336" s="4">
        <v>2</v>
      </c>
      <c r="F336" s="4" t="s">
        <v>565</v>
      </c>
      <c r="G336" s="2" t="s">
        <v>446</v>
      </c>
      <c r="H336" s="7">
        <v>40445</v>
      </c>
      <c r="I336" s="10">
        <f t="shared" si="47"/>
        <v>2010</v>
      </c>
      <c r="J336" s="17">
        <v>8323</v>
      </c>
      <c r="K336" s="19">
        <v>70000000</v>
      </c>
      <c r="L336" s="19">
        <v>19011188</v>
      </c>
      <c r="M336" s="19">
        <v>52474616</v>
      </c>
      <c r="N336" s="19">
        <v>137431619</v>
      </c>
      <c r="O336" s="4">
        <v>844079033.72028005</v>
      </c>
      <c r="P336" s="15">
        <v>43848100</v>
      </c>
      <c r="Q336" s="4">
        <v>17418456.147021547</v>
      </c>
      <c r="R336" s="4">
        <v>22593186.717557251</v>
      </c>
      <c r="S336" s="4">
        <v>28051388.044768967</v>
      </c>
      <c r="T336" s="2">
        <f t="shared" si="54"/>
        <v>1.9633088428571428</v>
      </c>
      <c r="U336" s="35">
        <v>1</v>
      </c>
      <c r="V336" s="28">
        <v>0</v>
      </c>
      <c r="W336" s="4">
        <v>55</v>
      </c>
      <c r="X336" s="10">
        <v>81</v>
      </c>
      <c r="Y336" s="1">
        <f t="shared" si="48"/>
        <v>0</v>
      </c>
      <c r="Z336" s="1">
        <f t="shared" si="49"/>
        <v>0</v>
      </c>
      <c r="AA336" s="1">
        <f t="shared" si="50"/>
        <v>0</v>
      </c>
      <c r="AB336" s="1">
        <f t="shared" si="51"/>
        <v>0</v>
      </c>
      <c r="AC336" s="1">
        <f t="shared" si="52"/>
        <v>0</v>
      </c>
      <c r="AD336" s="1">
        <f t="shared" si="53"/>
        <v>1</v>
      </c>
    </row>
    <row r="337" spans="1:30" x14ac:dyDescent="0.2">
      <c r="A337" s="12">
        <v>107.01</v>
      </c>
      <c r="B337" s="12" t="s">
        <v>447</v>
      </c>
      <c r="C337" s="12" t="s">
        <v>92</v>
      </c>
      <c r="D337" s="12" t="s">
        <v>34</v>
      </c>
      <c r="E337" s="4">
        <v>2</v>
      </c>
      <c r="F337" s="4" t="s">
        <v>568</v>
      </c>
      <c r="G337" s="2" t="s">
        <v>448</v>
      </c>
      <c r="H337" s="7">
        <v>41873</v>
      </c>
      <c r="I337" s="10">
        <f t="shared" si="47"/>
        <v>2014</v>
      </c>
      <c r="J337" s="17">
        <v>3430</v>
      </c>
      <c r="K337" s="19">
        <v>65000000</v>
      </c>
      <c r="L337" s="19">
        <v>6317683</v>
      </c>
      <c r="M337" s="19">
        <v>13757804</v>
      </c>
      <c r="N337" s="19">
        <v>39499349</v>
      </c>
      <c r="O337" s="4">
        <v>845182748.67115498</v>
      </c>
      <c r="P337" s="15">
        <v>158753820</v>
      </c>
      <c r="Q337" s="4">
        <v>4834681.6401468785</v>
      </c>
      <c r="R337" s="4">
        <v>11214347.826086957</v>
      </c>
      <c r="S337" s="4">
        <v>11214347.826086957</v>
      </c>
      <c r="T337" s="2">
        <f t="shared" si="54"/>
        <v>0.60768229230769233</v>
      </c>
      <c r="U337" s="35">
        <v>1</v>
      </c>
      <c r="V337" s="28">
        <v>0</v>
      </c>
      <c r="W337" s="4">
        <v>43</v>
      </c>
      <c r="X337" s="10">
        <v>78</v>
      </c>
      <c r="Y337" s="1">
        <f t="shared" si="48"/>
        <v>0</v>
      </c>
      <c r="Z337" s="1">
        <f t="shared" si="49"/>
        <v>0</v>
      </c>
      <c r="AA337" s="1">
        <f t="shared" si="50"/>
        <v>0</v>
      </c>
      <c r="AB337" s="1">
        <f t="shared" si="51"/>
        <v>0</v>
      </c>
      <c r="AC337" s="1">
        <f t="shared" si="52"/>
        <v>0</v>
      </c>
      <c r="AD337" s="1">
        <f t="shared" si="53"/>
        <v>1</v>
      </c>
    </row>
    <row r="338" spans="1:30" x14ac:dyDescent="0.2">
      <c r="A338" s="12">
        <v>108.01</v>
      </c>
      <c r="B338" s="12" t="s">
        <v>449</v>
      </c>
      <c r="C338" s="12" t="s">
        <v>13</v>
      </c>
      <c r="D338" s="12" t="s">
        <v>25</v>
      </c>
      <c r="E338" s="4">
        <v>2</v>
      </c>
      <c r="F338" s="4" t="s">
        <v>566</v>
      </c>
      <c r="G338" s="2" t="s">
        <v>450</v>
      </c>
      <c r="H338" s="7">
        <v>30862</v>
      </c>
      <c r="I338" s="10">
        <f t="shared" si="47"/>
        <v>1984</v>
      </c>
      <c r="J338" s="17">
        <v>777</v>
      </c>
      <c r="K338" s="19">
        <v>18000000</v>
      </c>
      <c r="L338" s="19">
        <v>6876768</v>
      </c>
      <c r="M338" s="19">
        <v>26365298</v>
      </c>
      <c r="N338" s="19">
        <v>26365298</v>
      </c>
      <c r="O338" s="4">
        <v>846286463.62203002</v>
      </c>
      <c r="P338" s="15">
        <v>79114085</v>
      </c>
      <c r="Q338" s="4">
        <v>7846814.8809523815</v>
      </c>
      <c r="R338" s="4">
        <v>24766586.583463337</v>
      </c>
      <c r="S338" s="4">
        <v>24766586.583463337</v>
      </c>
      <c r="T338" s="2">
        <f t="shared" si="54"/>
        <v>1.4647387777777778</v>
      </c>
      <c r="U338" s="19">
        <v>1</v>
      </c>
      <c r="V338" s="8">
        <v>0</v>
      </c>
      <c r="W338" s="4">
        <v>26</v>
      </c>
      <c r="X338" s="10">
        <v>74</v>
      </c>
      <c r="Y338" s="1">
        <f t="shared" si="48"/>
        <v>1</v>
      </c>
      <c r="Z338" s="1">
        <f t="shared" si="49"/>
        <v>0</v>
      </c>
      <c r="AA338" s="1">
        <f t="shared" si="50"/>
        <v>0</v>
      </c>
      <c r="AB338" s="1">
        <f t="shared" si="51"/>
        <v>0</v>
      </c>
      <c r="AC338" s="1">
        <f t="shared" si="52"/>
        <v>0</v>
      </c>
      <c r="AD338" s="1">
        <f t="shared" si="53"/>
        <v>0</v>
      </c>
    </row>
    <row r="339" spans="1:30" x14ac:dyDescent="0.2">
      <c r="A339" s="12">
        <v>108.02</v>
      </c>
      <c r="B339" s="12" t="s">
        <v>449</v>
      </c>
      <c r="C339" s="12" t="s">
        <v>13</v>
      </c>
      <c r="D339" s="12" t="s">
        <v>25</v>
      </c>
      <c r="E339" s="4">
        <v>3</v>
      </c>
      <c r="F339" s="4" t="s">
        <v>566</v>
      </c>
      <c r="G339" s="2" t="s">
        <v>449</v>
      </c>
      <c r="H339" s="7">
        <v>40774</v>
      </c>
      <c r="I339" s="10">
        <f t="shared" si="47"/>
        <v>2011</v>
      </c>
      <c r="J339" s="17">
        <v>9912</v>
      </c>
      <c r="K339" s="19">
        <v>90000000</v>
      </c>
      <c r="L339" s="19">
        <v>10021215</v>
      </c>
      <c r="M339" s="19">
        <v>21295021</v>
      </c>
      <c r="N339" s="19">
        <v>63356133</v>
      </c>
      <c r="O339" s="4">
        <v>846838321.09746695</v>
      </c>
      <c r="P339" s="15">
        <v>52739691.5</v>
      </c>
      <c r="Q339" s="4">
        <v>7989424.0857503153</v>
      </c>
      <c r="R339" s="4">
        <v>26909552.721088436</v>
      </c>
      <c r="S339" s="4">
        <v>26909552.721088436</v>
      </c>
      <c r="T339" s="2">
        <f t="shared" si="54"/>
        <v>0.70395703333333337</v>
      </c>
      <c r="U339" s="35">
        <v>0</v>
      </c>
      <c r="V339" s="5">
        <v>0</v>
      </c>
      <c r="W339" s="4">
        <v>24</v>
      </c>
      <c r="X339" s="10">
        <v>38</v>
      </c>
      <c r="Y339" s="1">
        <f t="shared" si="48"/>
        <v>1</v>
      </c>
      <c r="Z339" s="1">
        <f t="shared" si="49"/>
        <v>0</v>
      </c>
      <c r="AA339" s="1">
        <f t="shared" si="50"/>
        <v>0</v>
      </c>
      <c r="AB339" s="1">
        <f t="shared" si="51"/>
        <v>0</v>
      </c>
      <c r="AC339" s="1">
        <f t="shared" si="52"/>
        <v>0</v>
      </c>
      <c r="AD339" s="1">
        <f t="shared" si="53"/>
        <v>0</v>
      </c>
    </row>
    <row r="340" spans="1:30" x14ac:dyDescent="0.2">
      <c r="A340" s="12">
        <v>109.01</v>
      </c>
      <c r="B340" s="12" t="s">
        <v>451</v>
      </c>
      <c r="C340" s="12" t="s">
        <v>241</v>
      </c>
      <c r="D340" s="12" t="s">
        <v>34</v>
      </c>
      <c r="E340" s="4">
        <v>2</v>
      </c>
      <c r="F340" s="4" t="s">
        <v>568</v>
      </c>
      <c r="G340" s="2" t="s">
        <v>452</v>
      </c>
      <c r="H340" s="7">
        <v>30470</v>
      </c>
      <c r="I340" s="10">
        <f t="shared" si="47"/>
        <v>1983</v>
      </c>
      <c r="J340" s="17">
        <v>8487</v>
      </c>
      <c r="K340" s="19"/>
      <c r="L340" s="19">
        <v>8310244</v>
      </c>
      <c r="M340" s="19">
        <v>30451264</v>
      </c>
      <c r="N340" s="19">
        <v>30451264</v>
      </c>
      <c r="O340" s="4">
        <v>847942036.04834199</v>
      </c>
      <c r="P340" s="15">
        <v>32000000</v>
      </c>
      <c r="Q340" s="4">
        <v>9667067.9365079366</v>
      </c>
      <c r="R340" s="4">
        <v>7846814.8809523815</v>
      </c>
      <c r="S340" s="4">
        <v>53333333.333333336</v>
      </c>
      <c r="T340" s="2"/>
      <c r="U340" s="19">
        <v>0</v>
      </c>
      <c r="V340" s="8">
        <v>0</v>
      </c>
      <c r="W340" s="4">
        <v>35</v>
      </c>
      <c r="X340" s="10">
        <v>94</v>
      </c>
      <c r="Y340" s="1">
        <f t="shared" si="48"/>
        <v>0</v>
      </c>
      <c r="Z340" s="1">
        <f t="shared" si="49"/>
        <v>0</v>
      </c>
      <c r="AA340" s="1">
        <f t="shared" si="50"/>
        <v>0</v>
      </c>
      <c r="AB340" s="1">
        <f t="shared" si="51"/>
        <v>0</v>
      </c>
      <c r="AC340" s="1">
        <f t="shared" si="52"/>
        <v>1</v>
      </c>
      <c r="AD340" s="1">
        <f t="shared" si="53"/>
        <v>0</v>
      </c>
    </row>
    <row r="341" spans="1:30" x14ac:dyDescent="0.2">
      <c r="A341" s="12">
        <v>109.02</v>
      </c>
      <c r="B341" s="12" t="s">
        <v>451</v>
      </c>
      <c r="C341" s="12" t="s">
        <v>241</v>
      </c>
      <c r="D341" s="12" t="s">
        <v>34</v>
      </c>
      <c r="E341" s="4">
        <v>3</v>
      </c>
      <c r="F341" s="4" t="s">
        <v>568</v>
      </c>
      <c r="G341" s="2" t="s">
        <v>453</v>
      </c>
      <c r="H341" s="7">
        <v>31595</v>
      </c>
      <c r="I341" s="10">
        <f t="shared" si="47"/>
        <v>1986</v>
      </c>
      <c r="J341" s="17">
        <v>1125</v>
      </c>
      <c r="K341" s="19"/>
      <c r="L341" s="19">
        <v>3238401</v>
      </c>
      <c r="M341" s="19">
        <v>14481606</v>
      </c>
      <c r="N341" s="19">
        <v>14481606</v>
      </c>
      <c r="O341" s="4">
        <v>848493893.52377999</v>
      </c>
      <c r="P341" s="15">
        <v>31225632</v>
      </c>
      <c r="Q341" s="4">
        <v>3903397.8436657684</v>
      </c>
      <c r="R341" s="4">
        <v>9667067.9365079366</v>
      </c>
      <c r="S341" s="4">
        <v>31500200.634920634</v>
      </c>
      <c r="T341" s="2"/>
      <c r="U341" s="35">
        <v>0</v>
      </c>
      <c r="V341" s="5">
        <v>0</v>
      </c>
      <c r="W341" s="4">
        <v>15</v>
      </c>
      <c r="X341" s="10">
        <v>46</v>
      </c>
      <c r="Y341" s="1">
        <f t="shared" si="48"/>
        <v>0</v>
      </c>
      <c r="Z341" s="1">
        <f t="shared" si="49"/>
        <v>0</v>
      </c>
      <c r="AA341" s="1">
        <f t="shared" si="50"/>
        <v>0</v>
      </c>
      <c r="AB341" s="1">
        <f t="shared" si="51"/>
        <v>0</v>
      </c>
      <c r="AC341" s="1">
        <f t="shared" si="52"/>
        <v>1</v>
      </c>
      <c r="AD341" s="1">
        <f t="shared" si="53"/>
        <v>0</v>
      </c>
    </row>
    <row r="342" spans="1:30" x14ac:dyDescent="0.2">
      <c r="A342" s="12">
        <v>110.01</v>
      </c>
      <c r="B342" s="12" t="s">
        <v>454</v>
      </c>
      <c r="C342" s="12" t="s">
        <v>241</v>
      </c>
      <c r="D342" s="12" t="s">
        <v>34</v>
      </c>
      <c r="E342" s="4">
        <v>2</v>
      </c>
      <c r="F342" s="4" t="s">
        <v>568</v>
      </c>
      <c r="G342" s="2" t="s">
        <v>455</v>
      </c>
      <c r="H342" s="7">
        <v>39213</v>
      </c>
      <c r="I342" s="10">
        <f t="shared" si="47"/>
        <v>2007</v>
      </c>
      <c r="J342" s="17">
        <v>1414</v>
      </c>
      <c r="K342" s="19">
        <v>15000000</v>
      </c>
      <c r="L342" s="19">
        <v>9807292</v>
      </c>
      <c r="M342" s="19">
        <v>28637507</v>
      </c>
      <c r="N342" s="19">
        <v>64231305</v>
      </c>
      <c r="O342" s="4">
        <v>849597608.47465503</v>
      </c>
      <c r="P342" s="15">
        <v>82955633</v>
      </c>
      <c r="Q342" s="4">
        <v>9335945.4941860475</v>
      </c>
      <c r="R342" s="4">
        <v>13757153.067993365</v>
      </c>
      <c r="S342" s="4">
        <v>13757153.067993365</v>
      </c>
      <c r="T342" s="2">
        <f>N342/K342</f>
        <v>4.2820869999999998</v>
      </c>
      <c r="U342" s="35">
        <v>0</v>
      </c>
      <c r="V342" s="28">
        <v>0</v>
      </c>
      <c r="W342" s="4">
        <v>70</v>
      </c>
      <c r="X342" s="10">
        <v>85</v>
      </c>
      <c r="Y342" s="1">
        <f t="shared" si="48"/>
        <v>0</v>
      </c>
      <c r="Z342" s="1">
        <f t="shared" si="49"/>
        <v>0</v>
      </c>
      <c r="AA342" s="1">
        <f t="shared" si="50"/>
        <v>0</v>
      </c>
      <c r="AB342" s="1">
        <f t="shared" si="51"/>
        <v>0</v>
      </c>
      <c r="AC342" s="1">
        <f t="shared" si="52"/>
        <v>1</v>
      </c>
      <c r="AD342" s="1">
        <f t="shared" si="53"/>
        <v>0</v>
      </c>
    </row>
    <row r="343" spans="1:30" x14ac:dyDescent="0.2">
      <c r="A343" s="12">
        <v>111.01</v>
      </c>
      <c r="B343" s="12" t="s">
        <v>456</v>
      </c>
      <c r="C343" s="12" t="s">
        <v>241</v>
      </c>
      <c r="D343" s="12" t="s">
        <v>25</v>
      </c>
      <c r="E343" s="4">
        <v>2</v>
      </c>
      <c r="F343" s="4" t="s">
        <v>568</v>
      </c>
      <c r="G343" s="2" t="s">
        <v>457</v>
      </c>
      <c r="H343" s="7">
        <v>41208</v>
      </c>
      <c r="I343" s="10">
        <f t="shared" si="47"/>
        <v>2012</v>
      </c>
      <c r="J343" s="17">
        <v>2380</v>
      </c>
      <c r="K343" s="19">
        <v>20000000</v>
      </c>
      <c r="L343" s="19">
        <v>8023036</v>
      </c>
      <c r="M343" s="19">
        <v>17530219</v>
      </c>
      <c r="N343" s="19">
        <v>55975672</v>
      </c>
      <c r="O343" s="4">
        <v>850701323.42552996</v>
      </c>
      <c r="P343" s="15">
        <v>94704227</v>
      </c>
      <c r="Q343" s="4">
        <v>7032119.5979899494</v>
      </c>
      <c r="R343" s="4">
        <v>14458660.610687023</v>
      </c>
      <c r="S343" s="4">
        <v>14458660.610687023</v>
      </c>
      <c r="T343" s="2">
        <f>N343/K343</f>
        <v>2.7987836000000001</v>
      </c>
      <c r="U343" s="35">
        <v>1</v>
      </c>
      <c r="V343" s="28">
        <v>0</v>
      </c>
      <c r="W343" s="4">
        <v>5</v>
      </c>
      <c r="X343" s="10">
        <v>63</v>
      </c>
      <c r="Y343" s="1">
        <f t="shared" si="48"/>
        <v>0</v>
      </c>
      <c r="Z343" s="1">
        <f t="shared" si="49"/>
        <v>0</v>
      </c>
      <c r="AA343" s="1">
        <f t="shared" si="50"/>
        <v>0</v>
      </c>
      <c r="AB343" s="1">
        <f t="shared" si="51"/>
        <v>0</v>
      </c>
      <c r="AC343" s="1">
        <f t="shared" si="52"/>
        <v>1</v>
      </c>
      <c r="AD343" s="1">
        <f t="shared" si="53"/>
        <v>0</v>
      </c>
    </row>
    <row r="344" spans="1:30" x14ac:dyDescent="0.2">
      <c r="A344" s="12">
        <v>112.01</v>
      </c>
      <c r="B344" s="12" t="s">
        <v>458</v>
      </c>
      <c r="C344" s="12" t="s">
        <v>13</v>
      </c>
      <c r="D344" s="12" t="s">
        <v>25</v>
      </c>
      <c r="E344" s="4">
        <v>2</v>
      </c>
      <c r="F344" s="4" t="s">
        <v>568</v>
      </c>
      <c r="G344" s="2" t="s">
        <v>459</v>
      </c>
      <c r="H344" s="7">
        <v>35789</v>
      </c>
      <c r="I344" s="10">
        <f t="shared" si="47"/>
        <v>1997</v>
      </c>
      <c r="J344" s="17">
        <v>5970</v>
      </c>
      <c r="K344" s="19"/>
      <c r="L344" s="19">
        <v>7600878</v>
      </c>
      <c r="M344" s="19">
        <v>26521435</v>
      </c>
      <c r="N344" s="19">
        <v>26521435</v>
      </c>
      <c r="O344" s="4">
        <v>851805038.376405</v>
      </c>
      <c r="P344" s="15">
        <v>61973249</v>
      </c>
      <c r="Q344" s="4">
        <v>5778090.413943355</v>
      </c>
      <c r="R344" s="4">
        <v>22292535.611510795</v>
      </c>
      <c r="S344" s="4">
        <v>22292535.611510795</v>
      </c>
      <c r="T344" s="2"/>
      <c r="U344" s="19">
        <v>0</v>
      </c>
      <c r="V344" s="8">
        <v>0</v>
      </c>
      <c r="W344" s="4">
        <v>7</v>
      </c>
      <c r="X344" s="10">
        <v>85</v>
      </c>
      <c r="Y344" s="1">
        <f t="shared" si="48"/>
        <v>1</v>
      </c>
      <c r="Z344" s="1">
        <f t="shared" si="49"/>
        <v>0</v>
      </c>
      <c r="AA344" s="1">
        <f t="shared" si="50"/>
        <v>0</v>
      </c>
      <c r="AB344" s="1">
        <f t="shared" si="51"/>
        <v>0</v>
      </c>
      <c r="AC344" s="1">
        <f t="shared" si="52"/>
        <v>0</v>
      </c>
      <c r="AD344" s="1">
        <f t="shared" si="53"/>
        <v>0</v>
      </c>
    </row>
    <row r="345" spans="1:30" x14ac:dyDescent="0.2">
      <c r="A345" s="12">
        <v>113.01</v>
      </c>
      <c r="B345" s="12" t="s">
        <v>460</v>
      </c>
      <c r="C345" s="12" t="s">
        <v>127</v>
      </c>
      <c r="D345" s="12" t="s">
        <v>34</v>
      </c>
      <c r="E345" s="4">
        <v>2</v>
      </c>
      <c r="F345" s="4" t="s">
        <v>566</v>
      </c>
      <c r="G345" s="2" t="s">
        <v>461</v>
      </c>
      <c r="H345" s="7">
        <v>32976</v>
      </c>
      <c r="I345" s="10">
        <f t="shared" si="47"/>
        <v>1990</v>
      </c>
      <c r="J345" s="17">
        <v>2104</v>
      </c>
      <c r="K345" s="19"/>
      <c r="L345" s="19">
        <v>1180083</v>
      </c>
      <c r="M345" s="19">
        <v>6291444</v>
      </c>
      <c r="N345" s="19">
        <v>9591444</v>
      </c>
      <c r="O345" s="4">
        <v>852908753.32728004</v>
      </c>
      <c r="P345" s="15">
        <v>32237111</v>
      </c>
      <c r="Q345" s="4">
        <v>2267480.8510638294</v>
      </c>
      <c r="R345" s="4">
        <v>9594378.2738095243</v>
      </c>
      <c r="S345" s="4">
        <v>9594378.2738095243</v>
      </c>
      <c r="T345" s="2"/>
      <c r="U345" s="19">
        <v>1</v>
      </c>
      <c r="V345" s="8">
        <v>0</v>
      </c>
      <c r="W345" s="4">
        <v>54</v>
      </c>
      <c r="X345" s="10">
        <v>84</v>
      </c>
      <c r="Y345" s="1">
        <f t="shared" si="48"/>
        <v>0</v>
      </c>
      <c r="Z345" s="1">
        <f t="shared" si="49"/>
        <v>0</v>
      </c>
      <c r="AA345" s="1">
        <f t="shared" si="50"/>
        <v>0</v>
      </c>
      <c r="AB345" s="1">
        <f t="shared" si="51"/>
        <v>1</v>
      </c>
      <c r="AC345" s="1">
        <f t="shared" si="52"/>
        <v>0</v>
      </c>
      <c r="AD345" s="1">
        <f t="shared" si="53"/>
        <v>0</v>
      </c>
    </row>
    <row r="346" spans="1:30" x14ac:dyDescent="0.2">
      <c r="A346" s="12">
        <v>114.01</v>
      </c>
      <c r="B346" s="12" t="s">
        <v>462</v>
      </c>
      <c r="C346" s="12" t="s">
        <v>241</v>
      </c>
      <c r="D346" s="14" t="s">
        <v>34</v>
      </c>
      <c r="E346" s="4">
        <v>2</v>
      </c>
      <c r="F346" s="4" t="s">
        <v>568</v>
      </c>
      <c r="G346" s="2" t="s">
        <v>462</v>
      </c>
      <c r="H346" s="7">
        <v>40830</v>
      </c>
      <c r="I346" s="10">
        <f t="shared" si="47"/>
        <v>2011</v>
      </c>
      <c r="J346" s="17">
        <v>10703</v>
      </c>
      <c r="K346" s="19">
        <v>38000000</v>
      </c>
      <c r="L346" s="19">
        <v>8493665</v>
      </c>
      <c r="M346" s="19">
        <v>16928670</v>
      </c>
      <c r="N346" s="19">
        <v>27501814</v>
      </c>
      <c r="O346" s="4">
        <v>854012468.27815497</v>
      </c>
      <c r="P346" s="15">
        <v>13782838</v>
      </c>
      <c r="Q346" s="4">
        <v>3468072.3833543509</v>
      </c>
      <c r="R346" s="4">
        <v>4688040.1360544218</v>
      </c>
      <c r="S346" s="4">
        <v>4688040.1360544218</v>
      </c>
      <c r="T346" s="2">
        <f>N346/K346</f>
        <v>0.72373194736842106</v>
      </c>
      <c r="U346" s="35">
        <v>0</v>
      </c>
      <c r="V346" s="28">
        <v>0</v>
      </c>
      <c r="W346" s="4">
        <v>35</v>
      </c>
      <c r="X346" s="10">
        <v>92</v>
      </c>
      <c r="Y346" s="1">
        <f t="shared" si="48"/>
        <v>0</v>
      </c>
      <c r="Z346" s="1">
        <f t="shared" si="49"/>
        <v>0</v>
      </c>
      <c r="AA346" s="1">
        <f t="shared" si="50"/>
        <v>0</v>
      </c>
      <c r="AB346" s="1">
        <f t="shared" si="51"/>
        <v>0</v>
      </c>
      <c r="AC346" s="1">
        <f t="shared" si="52"/>
        <v>1</v>
      </c>
      <c r="AD346" s="1">
        <f t="shared" si="53"/>
        <v>0</v>
      </c>
    </row>
    <row r="347" spans="1:30" x14ac:dyDescent="0.2">
      <c r="A347" s="12">
        <v>115.01</v>
      </c>
      <c r="B347" s="12" t="s">
        <v>463</v>
      </c>
      <c r="C347" s="12" t="s">
        <v>241</v>
      </c>
      <c r="D347" s="14" t="s">
        <v>34</v>
      </c>
      <c r="E347" s="4">
        <v>2</v>
      </c>
      <c r="F347" s="4" t="s">
        <v>568</v>
      </c>
      <c r="G347" s="2" t="s">
        <v>464</v>
      </c>
      <c r="H347" s="7">
        <v>32157</v>
      </c>
      <c r="I347" s="10">
        <f t="shared" si="47"/>
        <v>1988</v>
      </c>
      <c r="J347" s="17">
        <v>882</v>
      </c>
      <c r="K347" s="19">
        <v>6200000</v>
      </c>
      <c r="L347" s="19">
        <v>3647254</v>
      </c>
      <c r="M347" s="19">
        <v>9205924</v>
      </c>
      <c r="N347" s="19">
        <v>9205924</v>
      </c>
      <c r="O347" s="4">
        <v>855116183.22903001</v>
      </c>
      <c r="P347" s="15">
        <v>14237880</v>
      </c>
      <c r="Q347" s="4">
        <v>2239884.1849148418</v>
      </c>
      <c r="R347" s="4">
        <v>4010670.4225352113</v>
      </c>
      <c r="S347" s="4">
        <v>4010670.4225352113</v>
      </c>
      <c r="T347" s="2">
        <f>N347/K347</f>
        <v>1.4848264516129033</v>
      </c>
      <c r="U347" s="19">
        <v>0</v>
      </c>
      <c r="V347" s="8">
        <v>0</v>
      </c>
      <c r="W347" s="4">
        <v>30</v>
      </c>
      <c r="X347" s="10">
        <v>79</v>
      </c>
      <c r="Y347" s="1">
        <f t="shared" si="48"/>
        <v>0</v>
      </c>
      <c r="Z347" s="1">
        <f t="shared" si="49"/>
        <v>0</v>
      </c>
      <c r="AA347" s="1">
        <f t="shared" si="50"/>
        <v>0</v>
      </c>
      <c r="AB347" s="1">
        <f t="shared" si="51"/>
        <v>0</v>
      </c>
      <c r="AC347" s="1">
        <f t="shared" si="52"/>
        <v>1</v>
      </c>
      <c r="AD347" s="1">
        <f t="shared" si="53"/>
        <v>0</v>
      </c>
    </row>
    <row r="348" spans="1:30" x14ac:dyDescent="0.2">
      <c r="A348" s="12">
        <v>116.01</v>
      </c>
      <c r="B348" s="12" t="s">
        <v>465</v>
      </c>
      <c r="C348" s="12" t="s">
        <v>13</v>
      </c>
      <c r="D348" s="14" t="s">
        <v>34</v>
      </c>
      <c r="E348" s="4">
        <v>2</v>
      </c>
      <c r="F348" s="4" t="s">
        <v>565</v>
      </c>
      <c r="G348" s="2" t="s">
        <v>466</v>
      </c>
      <c r="H348" s="7">
        <v>41390</v>
      </c>
      <c r="I348" s="10">
        <f t="shared" si="47"/>
        <v>2013</v>
      </c>
      <c r="J348" s="17">
        <v>189</v>
      </c>
      <c r="K348" s="19"/>
      <c r="L348" s="19">
        <v>12624</v>
      </c>
      <c r="M348" s="19">
        <v>30830</v>
      </c>
      <c r="N348" s="19">
        <v>20016042</v>
      </c>
      <c r="O348" s="4">
        <v>856219898.17990506</v>
      </c>
      <c r="P348" s="15">
        <v>24790553</v>
      </c>
      <c r="Q348" s="4">
        <v>2461997.7859778595</v>
      </c>
      <c r="R348" s="4">
        <v>3114391.0804020101</v>
      </c>
      <c r="S348" s="4">
        <v>3114391.0804020101</v>
      </c>
      <c r="T348" s="2"/>
      <c r="U348" s="35">
        <v>1</v>
      </c>
      <c r="V348" s="5">
        <v>1</v>
      </c>
      <c r="W348" s="4">
        <v>40</v>
      </c>
      <c r="X348" s="10">
        <v>51</v>
      </c>
      <c r="Y348" s="1">
        <f t="shared" si="48"/>
        <v>1</v>
      </c>
      <c r="Z348" s="1">
        <f t="shared" si="49"/>
        <v>0</v>
      </c>
      <c r="AA348" s="1">
        <f t="shared" si="50"/>
        <v>0</v>
      </c>
      <c r="AB348" s="1">
        <f t="shared" si="51"/>
        <v>0</v>
      </c>
      <c r="AC348" s="1">
        <f t="shared" si="52"/>
        <v>0</v>
      </c>
      <c r="AD348" s="1">
        <f t="shared" si="53"/>
        <v>0</v>
      </c>
    </row>
    <row r="349" spans="1:30" x14ac:dyDescent="0.2">
      <c r="A349" s="12">
        <v>117.01</v>
      </c>
      <c r="B349" s="12" t="s">
        <v>467</v>
      </c>
      <c r="C349" s="12" t="s">
        <v>92</v>
      </c>
      <c r="D349" s="12" t="s">
        <v>34</v>
      </c>
      <c r="E349" s="4">
        <v>2</v>
      </c>
      <c r="F349" s="4" t="s">
        <v>568</v>
      </c>
      <c r="G349" s="2" t="s">
        <v>468</v>
      </c>
      <c r="H349" s="7">
        <v>38583</v>
      </c>
      <c r="I349" s="10">
        <f t="shared" si="47"/>
        <v>2005</v>
      </c>
      <c r="J349" s="17">
        <v>147</v>
      </c>
      <c r="K349" s="19"/>
      <c r="L349" s="19">
        <v>9827</v>
      </c>
      <c r="M349" s="19">
        <v>45243</v>
      </c>
      <c r="N349" s="19">
        <v>45243</v>
      </c>
      <c r="O349" s="4">
        <v>857323613.13077998</v>
      </c>
      <c r="P349" s="15">
        <v>6239723</v>
      </c>
      <c r="Q349" s="4">
        <v>7058.1903276131043</v>
      </c>
      <c r="R349" s="4">
        <v>973435.7254290171</v>
      </c>
      <c r="S349" s="4">
        <v>973435.7254290171</v>
      </c>
      <c r="T349" s="2"/>
      <c r="U349" s="19">
        <v>0</v>
      </c>
      <c r="V349" s="8">
        <v>0</v>
      </c>
      <c r="W349" s="4">
        <v>54</v>
      </c>
      <c r="X349" s="10">
        <v>94</v>
      </c>
      <c r="Y349" s="1">
        <f t="shared" si="48"/>
        <v>0</v>
      </c>
      <c r="Z349" s="1">
        <f t="shared" si="49"/>
        <v>0</v>
      </c>
      <c r="AA349" s="1">
        <f t="shared" si="50"/>
        <v>0</v>
      </c>
      <c r="AB349" s="1">
        <f t="shared" si="51"/>
        <v>0</v>
      </c>
      <c r="AC349" s="1">
        <f t="shared" si="52"/>
        <v>0</v>
      </c>
      <c r="AD349" s="1">
        <f t="shared" si="53"/>
        <v>1</v>
      </c>
    </row>
    <row r="350" spans="1:30" x14ac:dyDescent="0.2">
      <c r="A350" s="12">
        <v>117.02</v>
      </c>
      <c r="B350" s="12" t="s">
        <v>467</v>
      </c>
      <c r="C350" s="12" t="s">
        <v>92</v>
      </c>
      <c r="D350" s="12" t="s">
        <v>34</v>
      </c>
      <c r="E350" s="4">
        <v>3</v>
      </c>
      <c r="F350" s="4" t="s">
        <v>568</v>
      </c>
      <c r="G350" s="2" t="s">
        <v>469</v>
      </c>
      <c r="H350" s="7">
        <v>38841</v>
      </c>
      <c r="I350" s="10">
        <f t="shared" si="47"/>
        <v>2006</v>
      </c>
      <c r="J350" s="17">
        <v>258</v>
      </c>
      <c r="K350" s="19">
        <v>4500000</v>
      </c>
      <c r="L350" s="19">
        <v>9850</v>
      </c>
      <c r="M350" s="19">
        <v>211667</v>
      </c>
      <c r="N350" s="19">
        <v>23471871</v>
      </c>
      <c r="O350" s="4">
        <v>857875470.60621798</v>
      </c>
      <c r="P350" s="15">
        <v>3142483</v>
      </c>
      <c r="Q350" s="4">
        <v>3583491.755725191</v>
      </c>
      <c r="R350" s="4">
        <v>7058.1903276131043</v>
      </c>
      <c r="S350" s="4">
        <v>490246.95787831512</v>
      </c>
      <c r="T350" s="2">
        <f>N350/K350</f>
        <v>5.2159713333333331</v>
      </c>
      <c r="U350" s="19">
        <v>1</v>
      </c>
      <c r="V350" s="8">
        <v>0</v>
      </c>
      <c r="W350" s="4">
        <v>74</v>
      </c>
      <c r="X350" s="10">
        <v>85</v>
      </c>
      <c r="Y350" s="1">
        <f t="shared" si="48"/>
        <v>0</v>
      </c>
      <c r="Z350" s="1">
        <f t="shared" si="49"/>
        <v>0</v>
      </c>
      <c r="AA350" s="1">
        <f t="shared" si="50"/>
        <v>0</v>
      </c>
      <c r="AB350" s="1">
        <f t="shared" si="51"/>
        <v>0</v>
      </c>
      <c r="AC350" s="1">
        <f t="shared" si="52"/>
        <v>0</v>
      </c>
      <c r="AD350" s="1">
        <f t="shared" si="53"/>
        <v>1</v>
      </c>
    </row>
    <row r="351" spans="1:30" x14ac:dyDescent="0.2">
      <c r="A351" s="12">
        <v>118.01</v>
      </c>
      <c r="B351" s="12" t="s">
        <v>470</v>
      </c>
      <c r="C351" s="12" t="s">
        <v>241</v>
      </c>
      <c r="D351" s="12" t="s">
        <v>34</v>
      </c>
      <c r="E351" s="4">
        <v>2</v>
      </c>
      <c r="F351" s="4" t="s">
        <v>568</v>
      </c>
      <c r="G351" s="2" t="s">
        <v>471</v>
      </c>
      <c r="H351" s="7">
        <v>39234</v>
      </c>
      <c r="I351" s="10">
        <f t="shared" si="47"/>
        <v>2007</v>
      </c>
      <c r="J351" s="17">
        <v>469</v>
      </c>
      <c r="K351" s="19"/>
      <c r="L351" s="19">
        <v>46730</v>
      </c>
      <c r="M351" s="19">
        <v>459095</v>
      </c>
      <c r="N351" s="19">
        <v>38870910</v>
      </c>
      <c r="O351" s="4">
        <v>858979185.55709302</v>
      </c>
      <c r="P351" s="15">
        <v>33910542</v>
      </c>
      <c r="Q351" s="4">
        <v>5649841.5697674416</v>
      </c>
      <c r="R351" s="4">
        <v>5177181.9847328244</v>
      </c>
      <c r="S351" s="4">
        <v>5177181.9847328244</v>
      </c>
      <c r="T351" s="2"/>
      <c r="U351" s="35">
        <v>1</v>
      </c>
      <c r="V351" s="28">
        <v>0</v>
      </c>
      <c r="W351" s="4">
        <v>64</v>
      </c>
      <c r="X351" s="10">
        <v>72</v>
      </c>
      <c r="Y351" s="1">
        <f t="shared" si="48"/>
        <v>0</v>
      </c>
      <c r="Z351" s="1">
        <f t="shared" si="49"/>
        <v>0</v>
      </c>
      <c r="AA351" s="1">
        <f t="shared" si="50"/>
        <v>0</v>
      </c>
      <c r="AB351" s="1">
        <f t="shared" si="51"/>
        <v>0</v>
      </c>
      <c r="AC351" s="1">
        <f t="shared" si="52"/>
        <v>1</v>
      </c>
      <c r="AD351" s="1">
        <f t="shared" si="53"/>
        <v>0</v>
      </c>
    </row>
    <row r="352" spans="1:30" x14ac:dyDescent="0.2">
      <c r="A352" s="12">
        <v>119.01</v>
      </c>
      <c r="B352" s="12" t="s">
        <v>472</v>
      </c>
      <c r="C352" s="12" t="s">
        <v>92</v>
      </c>
      <c r="D352" s="12" t="s">
        <v>34</v>
      </c>
      <c r="E352" s="4">
        <v>2</v>
      </c>
      <c r="F352" s="4" t="s">
        <v>565</v>
      </c>
      <c r="G352" s="2" t="s">
        <v>473</v>
      </c>
      <c r="H352" s="7">
        <v>39689</v>
      </c>
      <c r="I352" s="10">
        <f t="shared" si="47"/>
        <v>2008</v>
      </c>
      <c r="J352" s="17">
        <v>840</v>
      </c>
      <c r="K352" s="19"/>
      <c r="L352" s="19">
        <v>150098</v>
      </c>
      <c r="M352" s="19">
        <v>225067</v>
      </c>
      <c r="N352" s="19">
        <v>4259067</v>
      </c>
      <c r="O352" s="4">
        <v>860082900.50796795</v>
      </c>
      <c r="P352" s="15">
        <v>27610873</v>
      </c>
      <c r="Q352" s="4">
        <v>593184.81894150423</v>
      </c>
      <c r="R352" s="4">
        <v>4215400.4580152677</v>
      </c>
      <c r="S352" s="4">
        <v>4215400.4580152677</v>
      </c>
      <c r="T352" s="2"/>
      <c r="U352" s="35">
        <v>1</v>
      </c>
      <c r="V352" s="28">
        <v>0</v>
      </c>
      <c r="W352" s="4">
        <v>39</v>
      </c>
      <c r="X352" s="10">
        <v>77</v>
      </c>
      <c r="Y352" s="1">
        <f t="shared" si="48"/>
        <v>0</v>
      </c>
      <c r="Z352" s="1">
        <f t="shared" si="49"/>
        <v>0</v>
      </c>
      <c r="AA352" s="1">
        <f t="shared" si="50"/>
        <v>0</v>
      </c>
      <c r="AB352" s="1">
        <f t="shared" si="51"/>
        <v>0</v>
      </c>
      <c r="AC352" s="1">
        <f t="shared" si="52"/>
        <v>0</v>
      </c>
      <c r="AD352" s="1">
        <f t="shared" si="53"/>
        <v>1</v>
      </c>
    </row>
    <row r="353" spans="1:30" x14ac:dyDescent="0.2">
      <c r="A353" s="12">
        <v>120.01</v>
      </c>
      <c r="B353" s="12" t="s">
        <v>474</v>
      </c>
      <c r="C353" s="12" t="s">
        <v>92</v>
      </c>
      <c r="D353" s="12" t="s">
        <v>34</v>
      </c>
      <c r="E353" s="4">
        <v>2</v>
      </c>
      <c r="F353" s="4" t="s">
        <v>565</v>
      </c>
      <c r="G353" s="2" t="s">
        <v>475</v>
      </c>
      <c r="H353" s="7">
        <v>41194</v>
      </c>
      <c r="I353" s="10">
        <f t="shared" si="47"/>
        <v>2012</v>
      </c>
      <c r="J353" s="17">
        <v>546</v>
      </c>
      <c r="K353" s="19">
        <v>10000000</v>
      </c>
      <c r="L353" s="19">
        <v>1751572</v>
      </c>
      <c r="M353" s="19">
        <v>3336053</v>
      </c>
      <c r="N353" s="19">
        <v>3336053</v>
      </c>
      <c r="O353" s="4">
        <v>861186615.45884299</v>
      </c>
      <c r="P353" s="15">
        <v>4752353</v>
      </c>
      <c r="Q353" s="4">
        <v>419102.13567839196</v>
      </c>
      <c r="R353" s="4">
        <v>599287.89407313999</v>
      </c>
      <c r="S353" s="4">
        <v>599287.89407313999</v>
      </c>
      <c r="T353" s="2">
        <f t="shared" ref="T353:T363" si="55">N353/K353</f>
        <v>0.33360529999999999</v>
      </c>
      <c r="U353" s="19">
        <v>0</v>
      </c>
      <c r="V353" s="8">
        <v>0</v>
      </c>
      <c r="W353" s="4">
        <v>30</v>
      </c>
      <c r="X353" s="10">
        <v>69</v>
      </c>
      <c r="Y353" s="1">
        <f t="shared" si="48"/>
        <v>0</v>
      </c>
      <c r="Z353" s="1">
        <f t="shared" si="49"/>
        <v>0</v>
      </c>
      <c r="AA353" s="1">
        <f t="shared" si="50"/>
        <v>0</v>
      </c>
      <c r="AB353" s="1">
        <f t="shared" si="51"/>
        <v>0</v>
      </c>
      <c r="AC353" s="1">
        <f t="shared" si="52"/>
        <v>0</v>
      </c>
      <c r="AD353" s="1">
        <f t="shared" si="53"/>
        <v>1</v>
      </c>
    </row>
    <row r="354" spans="1:30" x14ac:dyDescent="0.2">
      <c r="A354" s="12">
        <v>120.02</v>
      </c>
      <c r="B354" s="12" t="s">
        <v>474</v>
      </c>
      <c r="C354" s="12" t="s">
        <v>92</v>
      </c>
      <c r="D354" s="12" t="s">
        <v>34</v>
      </c>
      <c r="E354" s="4">
        <v>3</v>
      </c>
      <c r="F354" s="4" t="s">
        <v>565</v>
      </c>
      <c r="G354" s="2" t="s">
        <v>476</v>
      </c>
      <c r="H354" s="7">
        <v>41894</v>
      </c>
      <c r="I354" s="10">
        <f t="shared" si="47"/>
        <v>2014</v>
      </c>
      <c r="J354" s="17">
        <v>700</v>
      </c>
      <c r="K354" s="19">
        <v>5000000</v>
      </c>
      <c r="L354" s="19">
        <v>461179</v>
      </c>
      <c r="M354" s="19">
        <v>851690</v>
      </c>
      <c r="N354" s="19">
        <v>851690</v>
      </c>
      <c r="O354" s="4">
        <v>861738472.93428004</v>
      </c>
      <c r="P354" s="15">
        <v>4044203</v>
      </c>
      <c r="Q354" s="4">
        <v>104246.02203182374</v>
      </c>
      <c r="R354" s="4">
        <v>419102.13567839196</v>
      </c>
      <c r="S354" s="4">
        <v>509195.01487576601</v>
      </c>
      <c r="T354" s="2">
        <f t="shared" si="55"/>
        <v>0.17033799999999999</v>
      </c>
      <c r="U354" s="35">
        <v>0</v>
      </c>
      <c r="V354" s="5">
        <v>0</v>
      </c>
      <c r="W354" s="4">
        <v>14</v>
      </c>
      <c r="X354" s="10">
        <v>61</v>
      </c>
      <c r="Y354" s="1">
        <f t="shared" si="48"/>
        <v>0</v>
      </c>
      <c r="Z354" s="1">
        <f t="shared" si="49"/>
        <v>0</v>
      </c>
      <c r="AA354" s="1">
        <f t="shared" si="50"/>
        <v>0</v>
      </c>
      <c r="AB354" s="1">
        <f t="shared" si="51"/>
        <v>0</v>
      </c>
      <c r="AC354" s="1">
        <f t="shared" si="52"/>
        <v>0</v>
      </c>
      <c r="AD354" s="1">
        <f t="shared" si="53"/>
        <v>1</v>
      </c>
    </row>
    <row r="355" spans="1:30" x14ac:dyDescent="0.2">
      <c r="A355" s="12">
        <v>121.01</v>
      </c>
      <c r="B355" s="12" t="s">
        <v>477</v>
      </c>
      <c r="C355" s="12" t="s">
        <v>127</v>
      </c>
      <c r="D355" s="12" t="s">
        <v>34</v>
      </c>
      <c r="E355" s="4">
        <v>2</v>
      </c>
      <c r="F355" s="4" t="s">
        <v>565</v>
      </c>
      <c r="G355" s="2" t="s">
        <v>478</v>
      </c>
      <c r="H355" s="7">
        <v>37064</v>
      </c>
      <c r="I355" s="10">
        <f t="shared" si="47"/>
        <v>2001</v>
      </c>
      <c r="J355" s="17">
        <v>1092</v>
      </c>
      <c r="K355" s="19">
        <v>72000000</v>
      </c>
      <c r="L355" s="19">
        <v>25037039</v>
      </c>
      <c r="M355" s="19">
        <v>112950721</v>
      </c>
      <c r="N355" s="19">
        <v>176101721</v>
      </c>
      <c r="O355" s="4">
        <v>862842187.88515496</v>
      </c>
      <c r="P355" s="15">
        <v>294156464</v>
      </c>
      <c r="Q355" s="4">
        <v>31113378.268551234</v>
      </c>
      <c r="R355" s="4">
        <v>62719928.358208947</v>
      </c>
      <c r="S355" s="4">
        <v>62719928.358208947</v>
      </c>
      <c r="T355" s="2">
        <f t="shared" si="55"/>
        <v>2.4458572361111113</v>
      </c>
      <c r="U355" s="19">
        <v>0</v>
      </c>
      <c r="V355" s="8">
        <v>0</v>
      </c>
      <c r="W355" s="4">
        <v>45</v>
      </c>
      <c r="X355" s="10">
        <v>58</v>
      </c>
      <c r="Y355" s="1">
        <f t="shared" si="48"/>
        <v>0</v>
      </c>
      <c r="Z355" s="1">
        <f t="shared" si="49"/>
        <v>0</v>
      </c>
      <c r="AA355" s="1">
        <f t="shared" si="50"/>
        <v>0</v>
      </c>
      <c r="AB355" s="1">
        <f t="shared" si="51"/>
        <v>1</v>
      </c>
      <c r="AC355" s="1">
        <f t="shared" si="52"/>
        <v>0</v>
      </c>
      <c r="AD355" s="1">
        <f t="shared" si="53"/>
        <v>0</v>
      </c>
    </row>
    <row r="356" spans="1:30" x14ac:dyDescent="0.2">
      <c r="A356" s="12">
        <v>122.01</v>
      </c>
      <c r="B356" s="12" t="s">
        <v>479</v>
      </c>
      <c r="C356" s="12" t="s">
        <v>127</v>
      </c>
      <c r="D356" s="12" t="s">
        <v>34</v>
      </c>
      <c r="E356" s="4">
        <v>2</v>
      </c>
      <c r="F356" s="4" t="s">
        <v>565</v>
      </c>
      <c r="G356" s="2" t="s">
        <v>480</v>
      </c>
      <c r="H356" s="7">
        <v>36735</v>
      </c>
      <c r="I356" s="10">
        <f t="shared" si="47"/>
        <v>2000</v>
      </c>
      <c r="J356" s="17">
        <v>1491</v>
      </c>
      <c r="K356" s="19">
        <v>84000000</v>
      </c>
      <c r="L356" s="19">
        <v>42518830</v>
      </c>
      <c r="M356" s="19">
        <v>123307945</v>
      </c>
      <c r="N356" s="19">
        <v>166307945</v>
      </c>
      <c r="O356" s="4">
        <v>863945902.83603096</v>
      </c>
      <c r="P356" s="15">
        <v>273769345</v>
      </c>
      <c r="Q356" s="4">
        <v>30854906.30797774</v>
      </c>
      <c r="R356" s="4">
        <v>61938765.837104075</v>
      </c>
      <c r="S356" s="4">
        <v>61938765.837104075</v>
      </c>
      <c r="T356" s="2">
        <f t="shared" si="55"/>
        <v>1.9798564880952381</v>
      </c>
      <c r="U356" s="19">
        <v>1</v>
      </c>
      <c r="V356" s="8">
        <v>0</v>
      </c>
      <c r="W356" s="4">
        <v>26</v>
      </c>
      <c r="X356" s="10">
        <v>44</v>
      </c>
      <c r="Y356" s="1">
        <f t="shared" si="48"/>
        <v>0</v>
      </c>
      <c r="Z356" s="1">
        <f t="shared" si="49"/>
        <v>0</v>
      </c>
      <c r="AA356" s="1">
        <f t="shared" si="50"/>
        <v>0</v>
      </c>
      <c r="AB356" s="1">
        <f t="shared" si="51"/>
        <v>1</v>
      </c>
      <c r="AC356" s="1">
        <f t="shared" si="52"/>
        <v>0</v>
      </c>
      <c r="AD356" s="1">
        <f t="shared" si="53"/>
        <v>0</v>
      </c>
    </row>
    <row r="357" spans="1:30" x14ac:dyDescent="0.2">
      <c r="A357" s="12">
        <v>123.01</v>
      </c>
      <c r="B357" s="12" t="s">
        <v>481</v>
      </c>
      <c r="C357" s="12" t="s">
        <v>127</v>
      </c>
      <c r="D357" s="12" t="s">
        <v>34</v>
      </c>
      <c r="E357" s="4">
        <v>2</v>
      </c>
      <c r="F357" s="4" t="s">
        <v>565</v>
      </c>
      <c r="G357" s="2" t="s">
        <v>482</v>
      </c>
      <c r="H357" s="7">
        <v>42139</v>
      </c>
      <c r="I357" s="10">
        <f t="shared" si="47"/>
        <v>2015</v>
      </c>
      <c r="J357" s="17">
        <v>959</v>
      </c>
      <c r="K357" s="19">
        <v>29000000</v>
      </c>
      <c r="L357" s="19">
        <v>69216890</v>
      </c>
      <c r="M357" s="19">
        <v>183785415</v>
      </c>
      <c r="N357" s="19">
        <v>286995378</v>
      </c>
      <c r="O357" s="4">
        <v>865049617.786906</v>
      </c>
      <c r="P357" s="15">
        <v>116044347</v>
      </c>
      <c r="Q357" s="4">
        <v>34044528.825622775</v>
      </c>
      <c r="R357" s="4">
        <v>14578435.55276382</v>
      </c>
      <c r="S357" s="4">
        <v>14578435.55276382</v>
      </c>
      <c r="T357" s="2">
        <f t="shared" si="55"/>
        <v>9.8963923448275857</v>
      </c>
      <c r="U357" s="35">
        <v>1</v>
      </c>
      <c r="V357" s="28">
        <v>0</v>
      </c>
      <c r="W357" s="4">
        <v>65</v>
      </c>
      <c r="X357" s="10">
        <v>83</v>
      </c>
      <c r="Y357" s="1">
        <f t="shared" si="48"/>
        <v>0</v>
      </c>
      <c r="Z357" s="1">
        <f t="shared" si="49"/>
        <v>0</v>
      </c>
      <c r="AA357" s="1">
        <f t="shared" si="50"/>
        <v>0</v>
      </c>
      <c r="AB357" s="1">
        <f t="shared" si="51"/>
        <v>1</v>
      </c>
      <c r="AC357" s="1">
        <f t="shared" si="52"/>
        <v>0</v>
      </c>
      <c r="AD357" s="1">
        <f t="shared" si="53"/>
        <v>0</v>
      </c>
    </row>
    <row r="358" spans="1:30" x14ac:dyDescent="0.2">
      <c r="A358" s="12">
        <v>124.01</v>
      </c>
      <c r="B358" s="12" t="s">
        <v>483</v>
      </c>
      <c r="C358" s="12" t="s">
        <v>193</v>
      </c>
      <c r="D358" s="12" t="s">
        <v>34</v>
      </c>
      <c r="E358" s="4">
        <v>2</v>
      </c>
      <c r="F358" s="4" t="s">
        <v>565</v>
      </c>
      <c r="G358" s="2" t="s">
        <v>484</v>
      </c>
      <c r="H358" s="7">
        <v>42041</v>
      </c>
      <c r="I358" s="10">
        <f t="shared" si="47"/>
        <v>2015</v>
      </c>
      <c r="J358" s="17">
        <v>3731</v>
      </c>
      <c r="K358" s="19">
        <v>74000000</v>
      </c>
      <c r="L358" s="19">
        <v>55365012</v>
      </c>
      <c r="M358" s="19">
        <v>162994032</v>
      </c>
      <c r="N358" s="19">
        <v>311594032</v>
      </c>
      <c r="O358" s="4">
        <v>866153332.73778105</v>
      </c>
      <c r="P358" s="15">
        <v>142051255</v>
      </c>
      <c r="Q358" s="4">
        <v>36962518.623962045</v>
      </c>
      <c r="R358" s="4">
        <v>22874598.228663445</v>
      </c>
      <c r="S358" s="4">
        <v>22874598.228663445</v>
      </c>
      <c r="T358" s="2">
        <f t="shared" si="55"/>
        <v>4.2107301621621618</v>
      </c>
      <c r="U358" s="35">
        <v>1</v>
      </c>
      <c r="V358" s="28">
        <v>0</v>
      </c>
      <c r="W358" s="4">
        <v>79</v>
      </c>
      <c r="X358" s="10">
        <v>77</v>
      </c>
      <c r="Y358" s="1">
        <f t="shared" si="48"/>
        <v>0</v>
      </c>
      <c r="Z358" s="1">
        <f t="shared" si="49"/>
        <v>0</v>
      </c>
      <c r="AA358" s="1">
        <f t="shared" si="50"/>
        <v>1</v>
      </c>
      <c r="AB358" s="1">
        <f t="shared" si="51"/>
        <v>0</v>
      </c>
      <c r="AC358" s="1">
        <f t="shared" si="52"/>
        <v>0</v>
      </c>
      <c r="AD358" s="1">
        <f t="shared" si="53"/>
        <v>0</v>
      </c>
    </row>
    <row r="359" spans="1:30" x14ac:dyDescent="0.2">
      <c r="A359" s="12">
        <v>125.01</v>
      </c>
      <c r="B359" s="12" t="s">
        <v>485</v>
      </c>
      <c r="C359" s="12" t="s">
        <v>13</v>
      </c>
      <c r="D359" s="12" t="s">
        <v>25</v>
      </c>
      <c r="E359" s="4">
        <v>2</v>
      </c>
      <c r="F359" s="4" t="s">
        <v>565</v>
      </c>
      <c r="G359" s="2" t="s">
        <v>486</v>
      </c>
      <c r="H359" s="7">
        <v>40998</v>
      </c>
      <c r="I359" s="10">
        <f t="shared" si="47"/>
        <v>2012</v>
      </c>
      <c r="J359" s="17">
        <v>729</v>
      </c>
      <c r="K359" s="19">
        <v>150000000</v>
      </c>
      <c r="L359" s="19">
        <v>33457188</v>
      </c>
      <c r="M359" s="19">
        <v>83670083</v>
      </c>
      <c r="N359" s="19">
        <v>305270083</v>
      </c>
      <c r="O359" s="4">
        <v>867257047.68865597</v>
      </c>
      <c r="P359" s="15">
        <v>493214888</v>
      </c>
      <c r="Q359" s="4">
        <v>38350512.939698495</v>
      </c>
      <c r="R359" s="4">
        <v>62511392.648922689</v>
      </c>
      <c r="S359" s="4">
        <v>62511392.648922689</v>
      </c>
      <c r="T359" s="2">
        <f t="shared" si="55"/>
        <v>2.0351338866666668</v>
      </c>
      <c r="U359" s="35">
        <v>1</v>
      </c>
      <c r="V359" s="5">
        <v>0</v>
      </c>
      <c r="W359" s="4">
        <v>25</v>
      </c>
      <c r="X359" s="10">
        <v>39</v>
      </c>
      <c r="Y359" s="1">
        <f t="shared" si="48"/>
        <v>1</v>
      </c>
      <c r="Z359" s="1">
        <f t="shared" si="49"/>
        <v>0</v>
      </c>
      <c r="AA359" s="1">
        <f t="shared" si="50"/>
        <v>0</v>
      </c>
      <c r="AB359" s="1">
        <f t="shared" si="51"/>
        <v>0</v>
      </c>
      <c r="AC359" s="1">
        <f t="shared" si="52"/>
        <v>0</v>
      </c>
      <c r="AD359" s="1">
        <f t="shared" si="53"/>
        <v>0</v>
      </c>
    </row>
    <row r="360" spans="1:30" x14ac:dyDescent="0.2">
      <c r="A360" s="12">
        <v>126.01</v>
      </c>
      <c r="B360" s="12" t="s">
        <v>487</v>
      </c>
      <c r="C360" s="12" t="s">
        <v>241</v>
      </c>
      <c r="D360" s="12" t="s">
        <v>25</v>
      </c>
      <c r="E360" s="4">
        <v>2</v>
      </c>
      <c r="F360" s="4" t="s">
        <v>568</v>
      </c>
      <c r="G360" s="2" t="s">
        <v>488</v>
      </c>
      <c r="H360" s="7">
        <v>38240</v>
      </c>
      <c r="I360" s="10">
        <f t="shared" si="47"/>
        <v>2004</v>
      </c>
      <c r="J360" s="17">
        <v>910</v>
      </c>
      <c r="K360" s="19">
        <v>50000000</v>
      </c>
      <c r="L360" s="19">
        <v>23036273</v>
      </c>
      <c r="M360" s="19">
        <v>50740078</v>
      </c>
      <c r="N360" s="19">
        <v>125168734</v>
      </c>
      <c r="O360" s="4">
        <v>868360762.63953102</v>
      </c>
      <c r="P360" s="15">
        <v>103200000</v>
      </c>
      <c r="Q360" s="4">
        <v>20155995.813204508</v>
      </c>
      <c r="R360" s="4">
        <v>17762478.485370051</v>
      </c>
      <c r="S360" s="4">
        <v>17762478.485370051</v>
      </c>
      <c r="T360" s="2">
        <f t="shared" si="55"/>
        <v>2.5033746799999999</v>
      </c>
      <c r="U360" s="19">
        <v>1</v>
      </c>
      <c r="V360" s="8">
        <v>0</v>
      </c>
      <c r="W360" s="4">
        <v>21</v>
      </c>
      <c r="X360" s="10">
        <v>68</v>
      </c>
      <c r="Y360" s="1">
        <f t="shared" si="48"/>
        <v>0</v>
      </c>
      <c r="Z360" s="1">
        <f t="shared" si="49"/>
        <v>0</v>
      </c>
      <c r="AA360" s="1">
        <f t="shared" si="50"/>
        <v>0</v>
      </c>
      <c r="AB360" s="1">
        <f t="shared" si="51"/>
        <v>0</v>
      </c>
      <c r="AC360" s="1">
        <f t="shared" si="52"/>
        <v>1</v>
      </c>
      <c r="AD360" s="1">
        <f t="shared" si="53"/>
        <v>0</v>
      </c>
    </row>
    <row r="361" spans="1:30" x14ac:dyDescent="0.2">
      <c r="A361" s="12">
        <v>126.02</v>
      </c>
      <c r="B361" s="12" t="s">
        <v>487</v>
      </c>
      <c r="C361" s="12" t="s">
        <v>241</v>
      </c>
      <c r="D361" s="12" t="s">
        <v>25</v>
      </c>
      <c r="E361" s="4">
        <v>3</v>
      </c>
      <c r="F361" s="4" t="s">
        <v>568</v>
      </c>
      <c r="G361" s="2" t="s">
        <v>489</v>
      </c>
      <c r="H361" s="7">
        <v>39346</v>
      </c>
      <c r="I361" s="10">
        <f t="shared" si="47"/>
        <v>2007</v>
      </c>
      <c r="J361" s="17">
        <v>1106</v>
      </c>
      <c r="K361" s="19">
        <v>45000000</v>
      </c>
      <c r="L361" s="19">
        <v>23678580</v>
      </c>
      <c r="M361" s="19">
        <v>50648679</v>
      </c>
      <c r="N361" s="19">
        <v>146162920</v>
      </c>
      <c r="O361" s="4">
        <v>868912620.11496794</v>
      </c>
      <c r="P361" s="15">
        <v>114184367</v>
      </c>
      <c r="Q361" s="4">
        <v>21244610.465116281</v>
      </c>
      <c r="R361" s="4">
        <v>20155995.813204508</v>
      </c>
      <c r="S361" s="4">
        <v>18959237.14928728</v>
      </c>
      <c r="T361" s="2">
        <f t="shared" si="55"/>
        <v>3.248064888888889</v>
      </c>
      <c r="U361" s="19">
        <v>1</v>
      </c>
      <c r="V361" s="8">
        <v>0</v>
      </c>
      <c r="W361" s="4">
        <v>22</v>
      </c>
      <c r="X361" s="10">
        <v>61</v>
      </c>
      <c r="Y361" s="1">
        <f t="shared" si="48"/>
        <v>0</v>
      </c>
      <c r="Z361" s="1">
        <f t="shared" si="49"/>
        <v>0</v>
      </c>
      <c r="AA361" s="1">
        <f t="shared" si="50"/>
        <v>0</v>
      </c>
      <c r="AB361" s="1">
        <f t="shared" si="51"/>
        <v>0</v>
      </c>
      <c r="AC361" s="1">
        <f t="shared" si="52"/>
        <v>1</v>
      </c>
      <c r="AD361" s="1">
        <f t="shared" si="53"/>
        <v>0</v>
      </c>
    </row>
    <row r="362" spans="1:30" x14ac:dyDescent="0.2">
      <c r="A362" s="12">
        <v>126.03</v>
      </c>
      <c r="B362" s="12" t="s">
        <v>487</v>
      </c>
      <c r="C362" s="12" t="s">
        <v>241</v>
      </c>
      <c r="D362" s="12" t="s">
        <v>25</v>
      </c>
      <c r="E362" s="4">
        <v>4</v>
      </c>
      <c r="F362" s="4" t="s">
        <v>568</v>
      </c>
      <c r="G362" s="2" t="s">
        <v>490</v>
      </c>
      <c r="H362" s="7">
        <v>40431</v>
      </c>
      <c r="I362" s="10">
        <f t="shared" si="47"/>
        <v>2010</v>
      </c>
      <c r="J362" s="17">
        <v>1085</v>
      </c>
      <c r="K362" s="19">
        <v>57500000</v>
      </c>
      <c r="L362" s="19">
        <v>26650264</v>
      </c>
      <c r="M362" s="19">
        <v>60128566</v>
      </c>
      <c r="N362" s="19">
        <v>295874190</v>
      </c>
      <c r="O362" s="4">
        <v>869464477.59040594</v>
      </c>
      <c r="P362" s="15">
        <v>124843884.67</v>
      </c>
      <c r="Q362" s="4">
        <v>37499897.338403046</v>
      </c>
      <c r="R362" s="4">
        <v>21244610.465116281</v>
      </c>
      <c r="S362" s="4">
        <v>19721028.254563615</v>
      </c>
      <c r="T362" s="2">
        <f t="shared" si="55"/>
        <v>5.1456380869565219</v>
      </c>
      <c r="U362" s="19">
        <v>1</v>
      </c>
      <c r="V362" s="8">
        <v>0</v>
      </c>
      <c r="W362" s="4">
        <v>23</v>
      </c>
      <c r="X362" s="10">
        <v>58</v>
      </c>
      <c r="Y362" s="1">
        <f t="shared" si="48"/>
        <v>0</v>
      </c>
      <c r="Z362" s="1">
        <f t="shared" si="49"/>
        <v>0</v>
      </c>
      <c r="AA362" s="1">
        <f t="shared" si="50"/>
        <v>0</v>
      </c>
      <c r="AB362" s="1">
        <f t="shared" si="51"/>
        <v>0</v>
      </c>
      <c r="AC362" s="1">
        <f t="shared" si="52"/>
        <v>1</v>
      </c>
      <c r="AD362" s="1">
        <f t="shared" si="53"/>
        <v>0</v>
      </c>
    </row>
    <row r="363" spans="1:30" x14ac:dyDescent="0.2">
      <c r="A363" s="12">
        <v>126.04</v>
      </c>
      <c r="B363" s="12" t="s">
        <v>487</v>
      </c>
      <c r="C363" s="12" t="s">
        <v>241</v>
      </c>
      <c r="D363" s="12" t="s">
        <v>25</v>
      </c>
      <c r="E363" s="4">
        <v>5</v>
      </c>
      <c r="F363" s="4" t="s">
        <v>568</v>
      </c>
      <c r="G363" s="2" t="s">
        <v>491</v>
      </c>
      <c r="H363" s="7">
        <v>41166</v>
      </c>
      <c r="I363" s="10">
        <f t="shared" si="47"/>
        <v>2012</v>
      </c>
      <c r="J363" s="17">
        <v>735</v>
      </c>
      <c r="K363" s="19">
        <v>65000000</v>
      </c>
      <c r="L363" s="19">
        <v>21052227</v>
      </c>
      <c r="M363" s="19">
        <v>42345531</v>
      </c>
      <c r="N363" s="19">
        <v>238940997</v>
      </c>
      <c r="O363" s="4">
        <v>870016335.06584406</v>
      </c>
      <c r="P363" s="15">
        <v>167601461</v>
      </c>
      <c r="Q363" s="4">
        <v>30017713.190954775</v>
      </c>
      <c r="R363" s="4">
        <v>37499897.338403046</v>
      </c>
      <c r="S363" s="4">
        <v>24165745.525523473</v>
      </c>
      <c r="T363" s="2">
        <f t="shared" si="55"/>
        <v>3.6760153384615384</v>
      </c>
      <c r="U363" s="35">
        <v>1</v>
      </c>
      <c r="V363" s="8">
        <v>0</v>
      </c>
      <c r="W363" s="4">
        <v>30</v>
      </c>
      <c r="X363" s="10">
        <v>49</v>
      </c>
      <c r="Y363" s="1">
        <f t="shared" si="48"/>
        <v>0</v>
      </c>
      <c r="Z363" s="1">
        <f t="shared" si="49"/>
        <v>0</v>
      </c>
      <c r="AA363" s="1">
        <f t="shared" si="50"/>
        <v>0</v>
      </c>
      <c r="AB363" s="1">
        <f t="shared" si="51"/>
        <v>0</v>
      </c>
      <c r="AC363" s="1">
        <f t="shared" si="52"/>
        <v>1</v>
      </c>
      <c r="AD363" s="1">
        <f t="shared" si="53"/>
        <v>0</v>
      </c>
    </row>
    <row r="364" spans="1:30" x14ac:dyDescent="0.2">
      <c r="A364" s="12">
        <v>127.01</v>
      </c>
      <c r="B364" s="12" t="s">
        <v>492</v>
      </c>
      <c r="C364" s="12" t="s">
        <v>13</v>
      </c>
      <c r="D364" s="12" t="s">
        <v>34</v>
      </c>
      <c r="E364" s="4">
        <v>2</v>
      </c>
      <c r="F364" s="4" t="s">
        <v>565</v>
      </c>
      <c r="G364" s="2" t="s">
        <v>493</v>
      </c>
      <c r="H364" s="7">
        <v>31135</v>
      </c>
      <c r="I364" s="10">
        <f t="shared" si="47"/>
        <v>1985</v>
      </c>
      <c r="J364" s="17">
        <v>371</v>
      </c>
      <c r="K364" s="19"/>
      <c r="L364" s="19">
        <v>10675896</v>
      </c>
      <c r="M364" s="19">
        <v>55337042</v>
      </c>
      <c r="N364" s="19">
        <v>55337042</v>
      </c>
      <c r="O364" s="4">
        <v>871120050.01671898</v>
      </c>
      <c r="P364" s="15">
        <v>81198894</v>
      </c>
      <c r="Q364" s="4">
        <v>15587899.154929578</v>
      </c>
      <c r="R364" s="4">
        <v>24166337.5</v>
      </c>
      <c r="S364" s="4">
        <v>24166337.5</v>
      </c>
      <c r="T364" s="2"/>
      <c r="U364" s="19">
        <v>1</v>
      </c>
      <c r="V364" s="8">
        <v>0</v>
      </c>
      <c r="W364" s="4">
        <v>23</v>
      </c>
      <c r="X364" s="10">
        <v>64</v>
      </c>
      <c r="Y364" s="1">
        <f t="shared" si="48"/>
        <v>1</v>
      </c>
      <c r="Z364" s="1">
        <f t="shared" si="49"/>
        <v>0</v>
      </c>
      <c r="AA364" s="1">
        <f t="shared" si="50"/>
        <v>0</v>
      </c>
      <c r="AB364" s="1">
        <f t="shared" si="51"/>
        <v>0</v>
      </c>
      <c r="AC364" s="1">
        <f t="shared" si="52"/>
        <v>0</v>
      </c>
      <c r="AD364" s="1">
        <f t="shared" si="53"/>
        <v>0</v>
      </c>
    </row>
    <row r="365" spans="1:30" x14ac:dyDescent="0.2">
      <c r="A365" s="12">
        <v>127.02</v>
      </c>
      <c r="B365" s="12" t="s">
        <v>492</v>
      </c>
      <c r="C365" s="12" t="s">
        <v>13</v>
      </c>
      <c r="D365" s="12" t="s">
        <v>34</v>
      </c>
      <c r="E365" s="4">
        <v>3</v>
      </c>
      <c r="F365" s="4" t="s">
        <v>565</v>
      </c>
      <c r="G365" s="2" t="s">
        <v>494</v>
      </c>
      <c r="H365" s="7">
        <v>31492</v>
      </c>
      <c r="I365" s="10">
        <f t="shared" si="47"/>
        <v>1986</v>
      </c>
      <c r="J365" s="17">
        <v>357</v>
      </c>
      <c r="K365" s="19"/>
      <c r="L365" s="19">
        <v>9049568</v>
      </c>
      <c r="M365" s="19">
        <v>42223193</v>
      </c>
      <c r="N365" s="19">
        <v>42223193</v>
      </c>
      <c r="O365" s="4">
        <v>871671907.49215603</v>
      </c>
      <c r="P365" s="15">
        <v>68267968</v>
      </c>
      <c r="Q365" s="4">
        <v>11380914.555256065</v>
      </c>
      <c r="R365" s="4">
        <v>15587899.154929578</v>
      </c>
      <c r="S365" s="4">
        <v>19877118.327464789</v>
      </c>
      <c r="T365" s="2"/>
      <c r="U365" s="19">
        <v>1</v>
      </c>
      <c r="V365" s="8">
        <v>0</v>
      </c>
      <c r="W365" s="4">
        <v>40</v>
      </c>
      <c r="X365" s="10">
        <v>42</v>
      </c>
      <c r="Y365" s="1">
        <f t="shared" si="48"/>
        <v>1</v>
      </c>
      <c r="Z365" s="1">
        <f t="shared" si="49"/>
        <v>0</v>
      </c>
      <c r="AA365" s="1">
        <f t="shared" si="50"/>
        <v>0</v>
      </c>
      <c r="AB365" s="1">
        <f t="shared" si="51"/>
        <v>0</v>
      </c>
      <c r="AC365" s="1">
        <f t="shared" si="52"/>
        <v>0</v>
      </c>
      <c r="AD365" s="1">
        <f t="shared" si="53"/>
        <v>0</v>
      </c>
    </row>
    <row r="366" spans="1:30" x14ac:dyDescent="0.2">
      <c r="A366" s="12">
        <v>127.03</v>
      </c>
      <c r="B366" s="12" t="s">
        <v>492</v>
      </c>
      <c r="C366" s="12" t="s">
        <v>13</v>
      </c>
      <c r="D366" s="12" t="s">
        <v>34</v>
      </c>
      <c r="E366" s="4">
        <v>4</v>
      </c>
      <c r="F366" s="4" t="s">
        <v>565</v>
      </c>
      <c r="G366" s="2" t="s">
        <v>495</v>
      </c>
      <c r="H366" s="7">
        <v>31870</v>
      </c>
      <c r="I366" s="10">
        <f t="shared" si="47"/>
        <v>1987</v>
      </c>
      <c r="J366" s="17">
        <v>378</v>
      </c>
      <c r="K366" s="19"/>
      <c r="L366" s="19">
        <v>8482487</v>
      </c>
      <c r="M366" s="19">
        <v>28061343</v>
      </c>
      <c r="N366" s="19">
        <v>28061343</v>
      </c>
      <c r="O366" s="4">
        <v>872223764.96759403</v>
      </c>
      <c r="P366" s="15">
        <v>59586376.329999998</v>
      </c>
      <c r="Q366" s="4">
        <v>7176814.0664961636</v>
      </c>
      <c r="R366" s="4">
        <v>11380914.555256065</v>
      </c>
      <c r="S366" s="4">
        <v>17045050.403395217</v>
      </c>
      <c r="T366" s="2"/>
      <c r="U366" s="19">
        <v>1</v>
      </c>
      <c r="V366" s="8">
        <v>0</v>
      </c>
      <c r="W366" s="4">
        <v>23</v>
      </c>
      <c r="X366" s="10">
        <v>39</v>
      </c>
      <c r="Y366" s="1">
        <f t="shared" si="48"/>
        <v>1</v>
      </c>
      <c r="Z366" s="1">
        <f t="shared" si="49"/>
        <v>0</v>
      </c>
      <c r="AA366" s="1">
        <f t="shared" si="50"/>
        <v>0</v>
      </c>
      <c r="AB366" s="1">
        <f t="shared" si="51"/>
        <v>0</v>
      </c>
      <c r="AC366" s="1">
        <f t="shared" si="52"/>
        <v>0</v>
      </c>
      <c r="AD366" s="1">
        <f t="shared" si="53"/>
        <v>0</v>
      </c>
    </row>
    <row r="367" spans="1:30" x14ac:dyDescent="0.2">
      <c r="A367" s="12">
        <v>127.04</v>
      </c>
      <c r="B367" s="12" t="s">
        <v>492</v>
      </c>
      <c r="C367" s="12" t="s">
        <v>13</v>
      </c>
      <c r="D367" s="12" t="s">
        <v>34</v>
      </c>
      <c r="E367" s="4">
        <v>5</v>
      </c>
      <c r="F367" s="4" t="s">
        <v>565</v>
      </c>
      <c r="G367" s="2" t="s">
        <v>496</v>
      </c>
      <c r="H367" s="7">
        <v>32220</v>
      </c>
      <c r="I367" s="10">
        <f t="shared" si="47"/>
        <v>1988</v>
      </c>
      <c r="J367" s="17">
        <v>350</v>
      </c>
      <c r="K367" s="19"/>
      <c r="L367" s="19">
        <v>6106661</v>
      </c>
      <c r="M367" s="19">
        <v>19510000</v>
      </c>
      <c r="N367" s="19">
        <v>19510000</v>
      </c>
      <c r="O367" s="4">
        <v>872775622.44303095</v>
      </c>
      <c r="P367" s="15">
        <v>51705118</v>
      </c>
      <c r="Q367" s="4">
        <v>4746958.637469586</v>
      </c>
      <c r="R367" s="4">
        <v>7176814.0664961636</v>
      </c>
      <c r="S367" s="4">
        <v>14577991.319170453</v>
      </c>
      <c r="T367" s="2"/>
      <c r="U367" s="19">
        <v>0</v>
      </c>
      <c r="V367" s="8">
        <v>0</v>
      </c>
      <c r="W367" s="4">
        <v>23</v>
      </c>
      <c r="X367" s="10">
        <v>37</v>
      </c>
      <c r="Y367" s="1">
        <f t="shared" si="48"/>
        <v>1</v>
      </c>
      <c r="Z367" s="1">
        <f t="shared" si="49"/>
        <v>0</v>
      </c>
      <c r="AA367" s="1">
        <f t="shared" si="50"/>
        <v>0</v>
      </c>
      <c r="AB367" s="1">
        <f t="shared" si="51"/>
        <v>0</v>
      </c>
      <c r="AC367" s="1">
        <f t="shared" si="52"/>
        <v>0</v>
      </c>
      <c r="AD367" s="1">
        <f t="shared" si="53"/>
        <v>0</v>
      </c>
    </row>
    <row r="368" spans="1:30" x14ac:dyDescent="0.2">
      <c r="A368" s="12">
        <v>127.05</v>
      </c>
      <c r="B368" s="12" t="s">
        <v>492</v>
      </c>
      <c r="C368" s="12" t="s">
        <v>13</v>
      </c>
      <c r="D368" s="12" t="s">
        <v>34</v>
      </c>
      <c r="E368" s="4">
        <v>6</v>
      </c>
      <c r="F368" s="4" t="s">
        <v>565</v>
      </c>
      <c r="G368" s="2" t="s">
        <v>497</v>
      </c>
      <c r="H368" s="7">
        <v>32577</v>
      </c>
      <c r="I368" s="10">
        <f t="shared" si="47"/>
        <v>1989</v>
      </c>
      <c r="J368" s="17">
        <v>357</v>
      </c>
      <c r="K368" s="19"/>
      <c r="L368" s="19">
        <v>4032480</v>
      </c>
      <c r="M368" s="19">
        <v>11567000</v>
      </c>
      <c r="N368" s="19">
        <v>11567000</v>
      </c>
      <c r="O368" s="4">
        <v>873327479.918468</v>
      </c>
      <c r="P368" s="15">
        <v>45266094.399999999</v>
      </c>
      <c r="Q368" s="4">
        <v>2913602.01511335</v>
      </c>
      <c r="R368" s="4">
        <v>4746958.637469586</v>
      </c>
      <c r="S368" s="4">
        <v>12611784.782830279</v>
      </c>
      <c r="T368" s="2"/>
      <c r="U368" s="19">
        <v>0</v>
      </c>
      <c r="V368" s="8">
        <v>0</v>
      </c>
      <c r="W368" s="4">
        <v>12</v>
      </c>
      <c r="X368" s="10">
        <v>33</v>
      </c>
      <c r="Y368" s="1">
        <f t="shared" si="48"/>
        <v>1</v>
      </c>
      <c r="Z368" s="1">
        <f t="shared" si="49"/>
        <v>0</v>
      </c>
      <c r="AA368" s="1">
        <f t="shared" si="50"/>
        <v>0</v>
      </c>
      <c r="AB368" s="1">
        <f t="shared" si="51"/>
        <v>0</v>
      </c>
      <c r="AC368" s="1">
        <f t="shared" si="52"/>
        <v>0</v>
      </c>
      <c r="AD368" s="1">
        <f t="shared" si="53"/>
        <v>0</v>
      </c>
    </row>
    <row r="369" spans="1:30" x14ac:dyDescent="0.2">
      <c r="A369" s="12">
        <v>127.06</v>
      </c>
      <c r="B369" s="12" t="s">
        <v>492</v>
      </c>
      <c r="C369" s="12" t="s">
        <v>13</v>
      </c>
      <c r="D369" s="12" t="s">
        <v>34</v>
      </c>
      <c r="E369" s="4">
        <v>7</v>
      </c>
      <c r="F369" s="4" t="s">
        <v>565</v>
      </c>
      <c r="G369" s="2" t="s">
        <v>498</v>
      </c>
      <c r="H369" s="7">
        <v>34572</v>
      </c>
      <c r="I369" s="10">
        <f t="shared" si="47"/>
        <v>1994</v>
      </c>
      <c r="J369" s="17">
        <v>1995</v>
      </c>
      <c r="K369" s="19">
        <v>10000000</v>
      </c>
      <c r="L369" s="19"/>
      <c r="M369" s="19">
        <v>126247</v>
      </c>
      <c r="N369" s="19">
        <v>126247</v>
      </c>
      <c r="O369" s="4">
        <v>873879337.393906</v>
      </c>
      <c r="P369" s="15">
        <v>39649578.670000002</v>
      </c>
      <c r="Q369" s="4">
        <v>30202.63157894737</v>
      </c>
      <c r="R369" s="4">
        <v>2913602.01511335</v>
      </c>
      <c r="S369" s="4">
        <v>10995420.988210792</v>
      </c>
      <c r="T369" s="2">
        <f>N369/K369</f>
        <v>1.2624700000000001E-2</v>
      </c>
      <c r="U369" s="19">
        <v>0</v>
      </c>
      <c r="V369" s="8">
        <v>0</v>
      </c>
      <c r="W369" s="4">
        <v>29</v>
      </c>
      <c r="X369" s="10">
        <v>28</v>
      </c>
      <c r="Y369" s="1">
        <f t="shared" si="48"/>
        <v>1</v>
      </c>
      <c r="Z369" s="1">
        <f t="shared" si="49"/>
        <v>0</v>
      </c>
      <c r="AA369" s="1">
        <f t="shared" si="50"/>
        <v>0</v>
      </c>
      <c r="AB369" s="1">
        <f t="shared" si="51"/>
        <v>0</v>
      </c>
      <c r="AC369" s="1">
        <f t="shared" si="52"/>
        <v>0</v>
      </c>
      <c r="AD369" s="1">
        <f t="shared" si="53"/>
        <v>0</v>
      </c>
    </row>
    <row r="370" spans="1:30" x14ac:dyDescent="0.2">
      <c r="A370" s="12">
        <v>128.01</v>
      </c>
      <c r="B370" s="12" t="s">
        <v>499</v>
      </c>
      <c r="C370" s="12" t="s">
        <v>127</v>
      </c>
      <c r="D370" s="12" t="s">
        <v>34</v>
      </c>
      <c r="E370" s="4">
        <v>2</v>
      </c>
      <c r="F370" s="4" t="s">
        <v>566</v>
      </c>
      <c r="G370" s="2" t="s">
        <v>500</v>
      </c>
      <c r="H370" s="7">
        <v>33198</v>
      </c>
      <c r="I370" s="10">
        <f t="shared" si="47"/>
        <v>1990</v>
      </c>
      <c r="J370" s="17">
        <v>1092</v>
      </c>
      <c r="K370" s="19"/>
      <c r="L370" s="19">
        <v>13774642</v>
      </c>
      <c r="M370" s="19">
        <v>71338379</v>
      </c>
      <c r="N370" s="19">
        <v>71338379</v>
      </c>
      <c r="O370" s="4">
        <v>874983052.34478104</v>
      </c>
      <c r="P370" s="15">
        <v>164016972</v>
      </c>
      <c r="Q370" s="4">
        <v>16864865.011820327</v>
      </c>
      <c r="R370" s="4">
        <v>41948074.680306904</v>
      </c>
      <c r="S370" s="4">
        <v>41948074.680306904</v>
      </c>
      <c r="T370" s="2"/>
      <c r="U370" s="35">
        <v>1</v>
      </c>
      <c r="V370" s="28">
        <v>0</v>
      </c>
      <c r="W370" s="4">
        <v>29</v>
      </c>
      <c r="X370" s="10">
        <v>47</v>
      </c>
      <c r="Y370" s="1">
        <f t="shared" si="48"/>
        <v>0</v>
      </c>
      <c r="Z370" s="1">
        <f t="shared" si="49"/>
        <v>0</v>
      </c>
      <c r="AA370" s="1">
        <f t="shared" si="50"/>
        <v>0</v>
      </c>
      <c r="AB370" s="1">
        <f t="shared" si="51"/>
        <v>1</v>
      </c>
      <c r="AC370" s="1">
        <f t="shared" si="52"/>
        <v>0</v>
      </c>
      <c r="AD370" s="1">
        <f t="shared" si="53"/>
        <v>0</v>
      </c>
    </row>
    <row r="371" spans="1:30" x14ac:dyDescent="0.2">
      <c r="A371" s="12">
        <v>129.01</v>
      </c>
      <c r="B371" s="12" t="s">
        <v>501</v>
      </c>
      <c r="C371" s="12" t="s">
        <v>127</v>
      </c>
      <c r="D371" s="12" t="s">
        <v>34</v>
      </c>
      <c r="E371" s="4">
        <v>2</v>
      </c>
      <c r="F371" s="4" t="s">
        <v>565</v>
      </c>
      <c r="G371" s="2" t="s">
        <v>502</v>
      </c>
      <c r="H371" s="7">
        <v>38744</v>
      </c>
      <c r="I371" s="10">
        <f t="shared" si="47"/>
        <v>2006</v>
      </c>
      <c r="J371" s="17">
        <v>2065</v>
      </c>
      <c r="K371" s="19">
        <v>40000000</v>
      </c>
      <c r="L371" s="19">
        <v>27736056</v>
      </c>
      <c r="M371" s="19">
        <v>70165972</v>
      </c>
      <c r="N371" s="19">
        <v>137047376</v>
      </c>
      <c r="O371" s="4">
        <v>876086767.29565501</v>
      </c>
      <c r="P371" s="15">
        <v>173559438</v>
      </c>
      <c r="Q371" s="4">
        <v>20923263.511450384</v>
      </c>
      <c r="R371" s="4">
        <v>32200266.790352505</v>
      </c>
      <c r="S371" s="4">
        <v>32200266.790352505</v>
      </c>
      <c r="T371" s="2">
        <f>N371/K371</f>
        <v>3.4261843999999999</v>
      </c>
      <c r="U371" s="19">
        <v>0</v>
      </c>
      <c r="V371" s="8">
        <v>0</v>
      </c>
      <c r="W371" s="4">
        <v>31</v>
      </c>
      <c r="X371" s="10">
        <v>57</v>
      </c>
      <c r="Y371" s="1">
        <f t="shared" si="48"/>
        <v>0</v>
      </c>
      <c r="Z371" s="1">
        <f t="shared" si="49"/>
        <v>0</v>
      </c>
      <c r="AA371" s="1">
        <f t="shared" si="50"/>
        <v>0</v>
      </c>
      <c r="AB371" s="1">
        <f t="shared" si="51"/>
        <v>1</v>
      </c>
      <c r="AC371" s="1">
        <f t="shared" si="52"/>
        <v>0</v>
      </c>
      <c r="AD371" s="1">
        <f t="shared" si="53"/>
        <v>0</v>
      </c>
    </row>
    <row r="372" spans="1:30" x14ac:dyDescent="0.2">
      <c r="A372" s="12">
        <v>129.02000000000001</v>
      </c>
      <c r="B372" s="12" t="s">
        <v>501</v>
      </c>
      <c r="C372" s="12" t="s">
        <v>127</v>
      </c>
      <c r="D372" s="12" t="s">
        <v>34</v>
      </c>
      <c r="E372" s="4">
        <v>3</v>
      </c>
      <c r="F372" s="4" t="s">
        <v>565</v>
      </c>
      <c r="G372" s="2" t="s">
        <v>503</v>
      </c>
      <c r="H372" s="7">
        <v>40592</v>
      </c>
      <c r="I372" s="10">
        <f t="shared" si="47"/>
        <v>2011</v>
      </c>
      <c r="J372" s="17">
        <v>1848</v>
      </c>
      <c r="K372" s="19">
        <v>32000000</v>
      </c>
      <c r="L372" s="19">
        <v>16300803</v>
      </c>
      <c r="M372" s="19">
        <v>37915414</v>
      </c>
      <c r="N372" s="19">
        <v>82332450</v>
      </c>
      <c r="O372" s="4">
        <v>876638624.77109396</v>
      </c>
      <c r="P372" s="15">
        <v>155303407</v>
      </c>
      <c r="Q372" s="4">
        <v>10382402.269861287</v>
      </c>
      <c r="R372" s="4">
        <v>20923263.511450384</v>
      </c>
      <c r="S372" s="4">
        <v>26561765.150901444</v>
      </c>
      <c r="T372" s="2">
        <f>N372/K372</f>
        <v>2.5728890624999998</v>
      </c>
      <c r="U372" s="35">
        <v>0</v>
      </c>
      <c r="V372" s="28">
        <v>0</v>
      </c>
      <c r="W372" s="4">
        <v>27</v>
      </c>
      <c r="X372" s="10">
        <v>57</v>
      </c>
      <c r="Y372" s="1">
        <f t="shared" si="48"/>
        <v>0</v>
      </c>
      <c r="Z372" s="1">
        <f t="shared" si="49"/>
        <v>0</v>
      </c>
      <c r="AA372" s="1">
        <f t="shared" si="50"/>
        <v>0</v>
      </c>
      <c r="AB372" s="1">
        <f t="shared" si="51"/>
        <v>1</v>
      </c>
      <c r="AC372" s="1">
        <f t="shared" si="52"/>
        <v>0</v>
      </c>
      <c r="AD372" s="1">
        <f t="shared" si="53"/>
        <v>0</v>
      </c>
    </row>
    <row r="373" spans="1:30" x14ac:dyDescent="0.2">
      <c r="A373" s="12">
        <v>130.01</v>
      </c>
      <c r="B373" s="12" t="s">
        <v>504</v>
      </c>
      <c r="C373" s="12" t="s">
        <v>13</v>
      </c>
      <c r="D373" s="12" t="s">
        <v>34</v>
      </c>
      <c r="E373" s="4">
        <v>2</v>
      </c>
      <c r="F373" s="4" t="s">
        <v>566</v>
      </c>
      <c r="G373" s="2" t="s">
        <v>505</v>
      </c>
      <c r="H373" s="7">
        <v>42111</v>
      </c>
      <c r="I373" s="10">
        <f t="shared" si="47"/>
        <v>2015</v>
      </c>
      <c r="J373" s="17">
        <v>2282</v>
      </c>
      <c r="K373" s="19">
        <v>38000000</v>
      </c>
      <c r="L373" s="19">
        <v>23762435</v>
      </c>
      <c r="M373" s="19">
        <v>71038190</v>
      </c>
      <c r="N373" s="19">
        <v>107597242</v>
      </c>
      <c r="O373" s="4">
        <v>877742339.72196901</v>
      </c>
      <c r="P373" s="15">
        <v>185904750</v>
      </c>
      <c r="Q373" s="4">
        <v>12763611.150652433</v>
      </c>
      <c r="R373" s="4">
        <v>24787300</v>
      </c>
      <c r="S373" s="4">
        <v>24787300</v>
      </c>
      <c r="T373" s="2">
        <f>N373/K373</f>
        <v>2.8315063684210524</v>
      </c>
      <c r="U373" s="35">
        <v>1</v>
      </c>
      <c r="V373" s="5">
        <v>0</v>
      </c>
      <c r="W373" s="4">
        <v>26</v>
      </c>
      <c r="X373" s="10">
        <v>43</v>
      </c>
      <c r="Y373" s="1">
        <f t="shared" si="48"/>
        <v>1</v>
      </c>
      <c r="Z373" s="1">
        <f t="shared" si="49"/>
        <v>0</v>
      </c>
      <c r="AA373" s="1">
        <f t="shared" si="50"/>
        <v>0</v>
      </c>
      <c r="AB373" s="1">
        <f t="shared" si="51"/>
        <v>0</v>
      </c>
      <c r="AC373" s="1">
        <f t="shared" si="52"/>
        <v>0</v>
      </c>
      <c r="AD373" s="1">
        <f t="shared" si="53"/>
        <v>0</v>
      </c>
    </row>
    <row r="374" spans="1:30" x14ac:dyDescent="0.2">
      <c r="A374" s="12">
        <v>131.01</v>
      </c>
      <c r="B374" s="12" t="s">
        <v>506</v>
      </c>
      <c r="C374" s="12" t="s">
        <v>127</v>
      </c>
      <c r="D374" s="12" t="s">
        <v>34</v>
      </c>
      <c r="E374" s="4">
        <v>2</v>
      </c>
      <c r="F374" s="4" t="s">
        <v>566</v>
      </c>
      <c r="G374" s="2" t="s">
        <v>507</v>
      </c>
      <c r="H374" s="7">
        <v>30512</v>
      </c>
      <c r="I374" s="10">
        <f t="shared" si="47"/>
        <v>1983</v>
      </c>
      <c r="J374" s="17">
        <v>2037</v>
      </c>
      <c r="K374" s="19"/>
      <c r="L374" s="19">
        <v>12146143</v>
      </c>
      <c r="M374" s="19">
        <v>63841474</v>
      </c>
      <c r="N374" s="19">
        <v>126041474</v>
      </c>
      <c r="O374" s="4">
        <v>878846054.67284405</v>
      </c>
      <c r="P374" s="15">
        <v>282400000</v>
      </c>
      <c r="Q374" s="4">
        <v>40013166.349206351</v>
      </c>
      <c r="R374" s="4">
        <v>126636771.30044843</v>
      </c>
      <c r="S374" s="4">
        <v>126636771.30044843</v>
      </c>
      <c r="T374" s="2"/>
      <c r="U374" s="35">
        <v>1</v>
      </c>
      <c r="V374" s="28">
        <v>0</v>
      </c>
      <c r="W374" s="4">
        <v>27</v>
      </c>
      <c r="X374" s="10">
        <v>71</v>
      </c>
      <c r="Y374" s="1">
        <f t="shared" si="48"/>
        <v>0</v>
      </c>
      <c r="Z374" s="1">
        <f t="shared" si="49"/>
        <v>0</v>
      </c>
      <c r="AA374" s="1">
        <f t="shared" si="50"/>
        <v>0</v>
      </c>
      <c r="AB374" s="1">
        <f t="shared" si="51"/>
        <v>1</v>
      </c>
      <c r="AC374" s="1">
        <f t="shared" si="52"/>
        <v>0</v>
      </c>
      <c r="AD374" s="1">
        <f t="shared" si="53"/>
        <v>0</v>
      </c>
    </row>
    <row r="375" spans="1:30" x14ac:dyDescent="0.2">
      <c r="A375" s="12">
        <v>132.01</v>
      </c>
      <c r="B375" s="12" t="s">
        <v>508</v>
      </c>
      <c r="C375" s="12" t="s">
        <v>92</v>
      </c>
      <c r="D375" s="12" t="s">
        <v>25</v>
      </c>
      <c r="E375" s="4">
        <v>2</v>
      </c>
      <c r="F375" s="4" t="s">
        <v>566</v>
      </c>
      <c r="G375" s="2" t="s">
        <v>509</v>
      </c>
      <c r="H375" s="7">
        <v>38210</v>
      </c>
      <c r="I375" s="10">
        <f t="shared" si="47"/>
        <v>2004</v>
      </c>
      <c r="J375" s="17">
        <v>1104</v>
      </c>
      <c r="K375" s="19">
        <v>45000000</v>
      </c>
      <c r="L375" s="19">
        <v>22956453</v>
      </c>
      <c r="M375" s="19">
        <v>95149435</v>
      </c>
      <c r="N375" s="19">
        <v>122071435</v>
      </c>
      <c r="O375" s="4">
        <v>879949769.62371898</v>
      </c>
      <c r="P375" s="15">
        <v>165334774</v>
      </c>
      <c r="Q375" s="4">
        <v>19657235.909822866</v>
      </c>
      <c r="R375" s="4">
        <v>29211090.812720846</v>
      </c>
      <c r="S375" s="4">
        <v>29211090.812720846</v>
      </c>
      <c r="T375" s="2">
        <f>N375/K375</f>
        <v>2.7126985555555554</v>
      </c>
      <c r="U375" s="19">
        <v>1</v>
      </c>
      <c r="V375" s="8">
        <v>0</v>
      </c>
      <c r="W375" s="4">
        <v>25</v>
      </c>
      <c r="X375" s="10">
        <v>68</v>
      </c>
      <c r="Y375" s="1">
        <f t="shared" si="48"/>
        <v>0</v>
      </c>
      <c r="Z375" s="1">
        <f t="shared" si="49"/>
        <v>0</v>
      </c>
      <c r="AA375" s="1">
        <f t="shared" si="50"/>
        <v>0</v>
      </c>
      <c r="AB375" s="1">
        <f t="shared" si="51"/>
        <v>0</v>
      </c>
      <c r="AC375" s="1">
        <f t="shared" si="52"/>
        <v>0</v>
      </c>
      <c r="AD375" s="1">
        <f t="shared" si="53"/>
        <v>1</v>
      </c>
    </row>
    <row r="376" spans="1:30" x14ac:dyDescent="0.2">
      <c r="A376" s="12">
        <v>133.01</v>
      </c>
      <c r="B376" s="12" t="s">
        <v>510</v>
      </c>
      <c r="C376" s="12" t="s">
        <v>127</v>
      </c>
      <c r="D376" s="12" t="s">
        <v>34</v>
      </c>
      <c r="E376" s="4">
        <v>2</v>
      </c>
      <c r="F376" s="4" t="s">
        <v>565</v>
      </c>
      <c r="G376" s="2" t="s">
        <v>511</v>
      </c>
      <c r="H376" s="7">
        <v>33221</v>
      </c>
      <c r="I376" s="10">
        <f t="shared" si="47"/>
        <v>1990</v>
      </c>
      <c r="J376" s="17">
        <v>427</v>
      </c>
      <c r="K376" s="19"/>
      <c r="L376" s="19">
        <v>8100640</v>
      </c>
      <c r="M376" s="19">
        <v>46614448</v>
      </c>
      <c r="N376" s="19">
        <v>46614448</v>
      </c>
      <c r="O376" s="4">
        <v>881053484.57459402</v>
      </c>
      <c r="P376" s="15">
        <v>291848720</v>
      </c>
      <c r="Q376" s="4">
        <v>11019964.066193853</v>
      </c>
      <c r="R376" s="4">
        <v>73513531.486146092</v>
      </c>
      <c r="S376" s="4">
        <v>73513531.486146092</v>
      </c>
      <c r="T376" s="2"/>
      <c r="U376" s="19">
        <v>1</v>
      </c>
      <c r="V376" s="8">
        <v>0</v>
      </c>
      <c r="W376" s="4">
        <v>17</v>
      </c>
      <c r="X376" s="10">
        <v>47</v>
      </c>
      <c r="Y376" s="1">
        <f t="shared" si="48"/>
        <v>0</v>
      </c>
      <c r="Z376" s="1">
        <f t="shared" si="49"/>
        <v>0</v>
      </c>
      <c r="AA376" s="1">
        <f t="shared" si="50"/>
        <v>0</v>
      </c>
      <c r="AB376" s="1">
        <f t="shared" si="51"/>
        <v>1</v>
      </c>
      <c r="AC376" s="1">
        <f t="shared" si="52"/>
        <v>0</v>
      </c>
      <c r="AD376" s="1">
        <f t="shared" si="53"/>
        <v>0</v>
      </c>
    </row>
    <row r="377" spans="1:30" x14ac:dyDescent="0.2">
      <c r="A377" s="12">
        <v>133.02000000000001</v>
      </c>
      <c r="B377" s="12" t="s">
        <v>510</v>
      </c>
      <c r="C377" s="12" t="s">
        <v>127</v>
      </c>
      <c r="D377" s="12" t="s">
        <v>34</v>
      </c>
      <c r="E377" s="4">
        <v>3</v>
      </c>
      <c r="F377" s="4" t="s">
        <v>565</v>
      </c>
      <c r="G377" s="2" t="s">
        <v>512</v>
      </c>
      <c r="H377" s="7">
        <v>34278</v>
      </c>
      <c r="I377" s="10">
        <f t="shared" si="47"/>
        <v>1993</v>
      </c>
      <c r="J377" s="17">
        <v>1057</v>
      </c>
      <c r="K377" s="19"/>
      <c r="L377" s="19">
        <v>4022570</v>
      </c>
      <c r="M377" s="19">
        <v>10172124</v>
      </c>
      <c r="N377" s="19">
        <v>10172124</v>
      </c>
      <c r="O377" s="4">
        <v>881605342.05003202</v>
      </c>
      <c r="P377" s="15">
        <v>169231584</v>
      </c>
      <c r="Q377" s="4">
        <v>2457034.7826086958</v>
      </c>
      <c r="R377" s="4">
        <v>11019964.066193853</v>
      </c>
      <c r="S377" s="4">
        <v>42266747.776169971</v>
      </c>
      <c r="T377" s="2"/>
      <c r="U377" s="35">
        <v>1</v>
      </c>
      <c r="V377" s="28">
        <v>0</v>
      </c>
      <c r="W377" s="4">
        <v>25</v>
      </c>
      <c r="X377" s="10">
        <v>32</v>
      </c>
      <c r="Y377" s="1">
        <f t="shared" si="48"/>
        <v>0</v>
      </c>
      <c r="Z377" s="1">
        <f t="shared" si="49"/>
        <v>0</v>
      </c>
      <c r="AA377" s="1">
        <f t="shared" si="50"/>
        <v>0</v>
      </c>
      <c r="AB377" s="1">
        <f t="shared" si="51"/>
        <v>1</v>
      </c>
      <c r="AC377" s="1">
        <f t="shared" si="52"/>
        <v>0</v>
      </c>
      <c r="AD377" s="1">
        <f t="shared" si="53"/>
        <v>0</v>
      </c>
    </row>
    <row r="378" spans="1:30" x14ac:dyDescent="0.2">
      <c r="A378" s="12">
        <v>134.01</v>
      </c>
      <c r="B378" s="12" t="s">
        <v>513</v>
      </c>
      <c r="C378" s="12" t="s">
        <v>92</v>
      </c>
      <c r="D378" s="12" t="s">
        <v>34</v>
      </c>
      <c r="E378" s="4">
        <v>2</v>
      </c>
      <c r="F378" s="4" t="s">
        <v>565</v>
      </c>
      <c r="G378" s="2" t="s">
        <v>514</v>
      </c>
      <c r="H378" s="7">
        <v>41530</v>
      </c>
      <c r="I378" s="10">
        <f t="shared" si="47"/>
        <v>2013</v>
      </c>
      <c r="J378" s="17">
        <v>896</v>
      </c>
      <c r="K378" s="19">
        <v>5000000</v>
      </c>
      <c r="L378" s="19">
        <v>40272103</v>
      </c>
      <c r="M378" s="19">
        <v>83586447</v>
      </c>
      <c r="N378" s="19">
        <v>161921515</v>
      </c>
      <c r="O378" s="4">
        <v>882709057.00090694</v>
      </c>
      <c r="P378" s="15">
        <v>99870886</v>
      </c>
      <c r="Q378" s="4">
        <v>19916545.510455102</v>
      </c>
      <c r="R378" s="4">
        <v>12594058.764186634</v>
      </c>
      <c r="S378" s="4">
        <v>12594058.764186634</v>
      </c>
      <c r="T378" s="2">
        <f>N378/K378</f>
        <v>32.384303000000003</v>
      </c>
      <c r="U378" s="19">
        <v>1</v>
      </c>
      <c r="V378" s="5">
        <v>0</v>
      </c>
      <c r="W378" s="4">
        <v>38</v>
      </c>
      <c r="X378" s="10">
        <v>62</v>
      </c>
      <c r="Y378" s="1">
        <f t="shared" si="48"/>
        <v>0</v>
      </c>
      <c r="Z378" s="1">
        <f t="shared" si="49"/>
        <v>0</v>
      </c>
      <c r="AA378" s="1">
        <f t="shared" si="50"/>
        <v>0</v>
      </c>
      <c r="AB378" s="1">
        <f t="shared" si="51"/>
        <v>0</v>
      </c>
      <c r="AC378" s="1">
        <f t="shared" si="52"/>
        <v>0</v>
      </c>
      <c r="AD378" s="1">
        <f t="shared" si="53"/>
        <v>1</v>
      </c>
    </row>
    <row r="379" spans="1:30" x14ac:dyDescent="0.2">
      <c r="A379" s="12">
        <v>134.02000000000001</v>
      </c>
      <c r="B379" s="12" t="s">
        <v>513</v>
      </c>
      <c r="C379" s="12" t="s">
        <v>92</v>
      </c>
      <c r="D379" s="12" t="s">
        <v>34</v>
      </c>
      <c r="E379" s="4">
        <v>3</v>
      </c>
      <c r="F379" s="4" t="s">
        <v>565</v>
      </c>
      <c r="G379" s="2" t="s">
        <v>515</v>
      </c>
      <c r="H379" s="7">
        <v>42160</v>
      </c>
      <c r="I379" s="10">
        <f t="shared" si="47"/>
        <v>2015</v>
      </c>
      <c r="J379" s="17">
        <v>630</v>
      </c>
      <c r="K379" s="19">
        <v>10000000</v>
      </c>
      <c r="L379" s="19">
        <v>22692741</v>
      </c>
      <c r="M379" s="19">
        <v>52218558</v>
      </c>
      <c r="N379" s="19">
        <v>120678444</v>
      </c>
      <c r="O379" s="4">
        <v>883260914.47634399</v>
      </c>
      <c r="P379" s="15">
        <v>130896200.5</v>
      </c>
      <c r="Q379" s="4">
        <v>14315355.160142349</v>
      </c>
      <c r="R379" s="4">
        <v>19916545.510455102</v>
      </c>
      <c r="S379" s="4">
        <v>16255302.137320869</v>
      </c>
      <c r="T379" s="2">
        <f>N379/K379</f>
        <v>12.0678444</v>
      </c>
      <c r="U379" s="35">
        <v>0</v>
      </c>
      <c r="V379" s="28">
        <v>0</v>
      </c>
      <c r="W379" s="4">
        <v>60</v>
      </c>
      <c r="X379" s="10">
        <v>57</v>
      </c>
      <c r="Y379" s="1">
        <f t="shared" si="48"/>
        <v>0</v>
      </c>
      <c r="Z379" s="1">
        <f t="shared" si="49"/>
        <v>0</v>
      </c>
      <c r="AA379" s="1">
        <f t="shared" si="50"/>
        <v>0</v>
      </c>
      <c r="AB379" s="1">
        <f t="shared" si="51"/>
        <v>0</v>
      </c>
      <c r="AC379" s="1">
        <f t="shared" si="52"/>
        <v>0</v>
      </c>
      <c r="AD379" s="1">
        <f t="shared" si="53"/>
        <v>1</v>
      </c>
    </row>
    <row r="380" spans="1:30" x14ac:dyDescent="0.2">
      <c r="A380" s="12">
        <v>135.01</v>
      </c>
      <c r="B380" s="12" t="s">
        <v>516</v>
      </c>
      <c r="C380" s="12" t="s">
        <v>127</v>
      </c>
      <c r="D380" s="12" t="s">
        <v>34</v>
      </c>
      <c r="E380" s="4">
        <v>2</v>
      </c>
      <c r="F380" s="4" t="s">
        <v>566</v>
      </c>
      <c r="G380" s="2" t="s">
        <v>517</v>
      </c>
      <c r="H380" s="7">
        <v>34313</v>
      </c>
      <c r="I380" s="10">
        <f t="shared" si="47"/>
        <v>1993</v>
      </c>
      <c r="J380" s="17">
        <v>560</v>
      </c>
      <c r="K380" s="19"/>
      <c r="L380" s="19">
        <v>7569219</v>
      </c>
      <c r="M380" s="19">
        <v>57319029</v>
      </c>
      <c r="N380" s="19">
        <v>57319029</v>
      </c>
      <c r="O380" s="4">
        <v>884364629.42721903</v>
      </c>
      <c r="P380" s="15">
        <v>224298649</v>
      </c>
      <c r="Q380" s="4">
        <v>13845176.086956523</v>
      </c>
      <c r="R380" s="4">
        <v>54047867.228915662</v>
      </c>
      <c r="S380" s="4">
        <v>54047867.228915662</v>
      </c>
      <c r="T380" s="2"/>
      <c r="U380" s="35">
        <v>1</v>
      </c>
      <c r="V380" s="5">
        <v>0</v>
      </c>
      <c r="W380" s="4">
        <v>30</v>
      </c>
      <c r="X380" s="10">
        <v>65</v>
      </c>
      <c r="Y380" s="1">
        <f t="shared" si="48"/>
        <v>0</v>
      </c>
      <c r="Z380" s="1">
        <f t="shared" si="49"/>
        <v>0</v>
      </c>
      <c r="AA380" s="1">
        <f t="shared" si="50"/>
        <v>0</v>
      </c>
      <c r="AB380" s="1">
        <f t="shared" si="51"/>
        <v>1</v>
      </c>
      <c r="AC380" s="1">
        <f t="shared" si="52"/>
        <v>0</v>
      </c>
      <c r="AD380" s="1">
        <f t="shared" si="53"/>
        <v>0</v>
      </c>
    </row>
    <row r="381" spans="1:30" x14ac:dyDescent="0.2">
      <c r="A381" s="12">
        <v>136.01</v>
      </c>
      <c r="B381" s="12" t="s">
        <v>518</v>
      </c>
      <c r="C381" s="12" t="s">
        <v>13</v>
      </c>
      <c r="D381" s="12" t="s">
        <v>34</v>
      </c>
      <c r="E381" s="4">
        <v>2</v>
      </c>
      <c r="F381" s="4" t="s">
        <v>568</v>
      </c>
      <c r="G381" s="9" t="s">
        <v>519</v>
      </c>
      <c r="H381" s="7">
        <v>29572</v>
      </c>
      <c r="I381" s="10">
        <f t="shared" si="47"/>
        <v>1980</v>
      </c>
      <c r="J381" s="17">
        <v>728</v>
      </c>
      <c r="K381" s="19"/>
      <c r="L381" s="19">
        <v>8024663</v>
      </c>
      <c r="M381" s="19">
        <v>70687344</v>
      </c>
      <c r="N381" s="19">
        <v>70687344</v>
      </c>
      <c r="O381" s="4">
        <v>885468344.378093</v>
      </c>
      <c r="P381" s="15">
        <v>104268727</v>
      </c>
      <c r="Q381" s="4">
        <v>26277823.048327137</v>
      </c>
      <c r="R381" s="4">
        <v>44559285.042735048</v>
      </c>
      <c r="S381" s="4">
        <v>44559285.042735048</v>
      </c>
      <c r="T381" s="2"/>
      <c r="U381" s="35">
        <v>1</v>
      </c>
      <c r="V381" s="5">
        <v>0</v>
      </c>
      <c r="W381" s="4">
        <v>20</v>
      </c>
      <c r="X381" s="10">
        <v>56</v>
      </c>
      <c r="Y381" s="1">
        <f t="shared" si="48"/>
        <v>1</v>
      </c>
      <c r="Z381" s="1">
        <f t="shared" si="49"/>
        <v>0</v>
      </c>
      <c r="AA381" s="1">
        <f t="shared" si="50"/>
        <v>0</v>
      </c>
      <c r="AB381" s="1">
        <f t="shared" si="51"/>
        <v>0</v>
      </c>
      <c r="AC381" s="1">
        <f t="shared" si="52"/>
        <v>0</v>
      </c>
      <c r="AD381" s="1">
        <f t="shared" si="53"/>
        <v>0</v>
      </c>
    </row>
    <row r="382" spans="1:30" x14ac:dyDescent="0.2">
      <c r="A382" s="12">
        <v>137.01</v>
      </c>
      <c r="B382" s="12" t="s">
        <v>520</v>
      </c>
      <c r="C382" s="12" t="s">
        <v>13</v>
      </c>
      <c r="D382" s="12" t="s">
        <v>34</v>
      </c>
      <c r="E382" s="4">
        <v>2</v>
      </c>
      <c r="F382" s="4" t="s">
        <v>565</v>
      </c>
      <c r="G382" s="26" t="s">
        <v>521</v>
      </c>
      <c r="H382" s="7">
        <v>35594</v>
      </c>
      <c r="I382" s="10">
        <f t="shared" si="47"/>
        <v>1997</v>
      </c>
      <c r="J382" s="17">
        <v>1099</v>
      </c>
      <c r="K382" s="19">
        <v>110000000</v>
      </c>
      <c r="L382" s="19">
        <v>16158942</v>
      </c>
      <c r="M382" s="19">
        <v>48068396</v>
      </c>
      <c r="N382" s="19">
        <v>150439315</v>
      </c>
      <c r="O382" s="4">
        <v>886572059.328969</v>
      </c>
      <c r="P382" s="15">
        <v>282312677</v>
      </c>
      <c r="Q382" s="4">
        <v>32775449.891067538</v>
      </c>
      <c r="R382" s="4">
        <v>67538917.94258374</v>
      </c>
      <c r="S382" s="4">
        <v>67538917.94258374</v>
      </c>
      <c r="T382" s="2">
        <f>N382/K382</f>
        <v>1.3676301363636363</v>
      </c>
      <c r="U382" s="35">
        <v>0</v>
      </c>
      <c r="V382" s="5">
        <v>0</v>
      </c>
      <c r="W382" s="4">
        <v>3</v>
      </c>
      <c r="X382" s="10">
        <v>76</v>
      </c>
      <c r="Y382" s="1">
        <f t="shared" si="48"/>
        <v>1</v>
      </c>
      <c r="Z382" s="1">
        <f t="shared" si="49"/>
        <v>0</v>
      </c>
      <c r="AA382" s="1">
        <f t="shared" si="50"/>
        <v>0</v>
      </c>
      <c r="AB382" s="1">
        <f t="shared" si="51"/>
        <v>0</v>
      </c>
      <c r="AC382" s="1">
        <f t="shared" si="52"/>
        <v>0</v>
      </c>
      <c r="AD382" s="1">
        <f t="shared" si="53"/>
        <v>0</v>
      </c>
    </row>
    <row r="383" spans="1:30" x14ac:dyDescent="0.2">
      <c r="A383" s="12">
        <v>138.01</v>
      </c>
      <c r="B383" s="12" t="s">
        <v>522</v>
      </c>
      <c r="C383" s="12" t="s">
        <v>13</v>
      </c>
      <c r="D383" s="12" t="s">
        <v>34</v>
      </c>
      <c r="E383" s="4">
        <v>2</v>
      </c>
      <c r="F383" s="4" t="s">
        <v>565</v>
      </c>
      <c r="G383" s="2" t="s">
        <v>523</v>
      </c>
      <c r="H383" s="7">
        <v>38471</v>
      </c>
      <c r="I383" s="10">
        <f t="shared" si="47"/>
        <v>2005</v>
      </c>
      <c r="J383" s="17">
        <v>994</v>
      </c>
      <c r="K383" s="19">
        <v>60000000</v>
      </c>
      <c r="L383" s="19">
        <v>12712272</v>
      </c>
      <c r="M383" s="19">
        <v>26082914</v>
      </c>
      <c r="N383" s="19">
        <v>70282914</v>
      </c>
      <c r="O383" s="4">
        <v>887675774.27984405</v>
      </c>
      <c r="P383" s="15">
        <v>266985000</v>
      </c>
      <c r="Q383" s="4">
        <v>10964573.166926676</v>
      </c>
      <c r="R383" s="4">
        <v>45952667.814113602</v>
      </c>
      <c r="S383" s="4">
        <v>45952667.814113602</v>
      </c>
      <c r="T383" s="2">
        <f>N383/K383</f>
        <v>1.1713819000000001</v>
      </c>
      <c r="U383" s="19">
        <v>0</v>
      </c>
      <c r="V383" s="8">
        <v>0</v>
      </c>
      <c r="W383" s="4">
        <v>16</v>
      </c>
      <c r="X383" s="10">
        <v>59</v>
      </c>
      <c r="Y383" s="1">
        <f t="shared" si="48"/>
        <v>1</v>
      </c>
      <c r="Z383" s="1">
        <f t="shared" si="49"/>
        <v>0</v>
      </c>
      <c r="AA383" s="1">
        <f t="shared" si="50"/>
        <v>0</v>
      </c>
      <c r="AB383" s="1">
        <f t="shared" si="51"/>
        <v>0</v>
      </c>
      <c r="AC383" s="1">
        <f t="shared" si="52"/>
        <v>0</v>
      </c>
      <c r="AD383" s="1">
        <f t="shared" si="53"/>
        <v>0</v>
      </c>
    </row>
    <row r="384" spans="1:30" x14ac:dyDescent="0.2">
      <c r="A384" s="12">
        <v>139.01</v>
      </c>
      <c r="B384" s="12" t="s">
        <v>524</v>
      </c>
      <c r="C384" s="12" t="s">
        <v>13</v>
      </c>
      <c r="D384" s="12" t="s">
        <v>25</v>
      </c>
      <c r="E384" s="4">
        <v>2</v>
      </c>
      <c r="F384" s="4" t="s">
        <v>565</v>
      </c>
      <c r="G384" s="2" t="s">
        <v>525</v>
      </c>
      <c r="H384" s="7">
        <v>40956</v>
      </c>
      <c r="I384" s="10">
        <f t="shared" si="47"/>
        <v>2012</v>
      </c>
      <c r="J384" s="17">
        <v>1827</v>
      </c>
      <c r="K384" s="19">
        <v>57000000</v>
      </c>
      <c r="L384" s="19">
        <v>22115334</v>
      </c>
      <c r="M384" s="19">
        <v>51774002</v>
      </c>
      <c r="N384" s="19">
        <v>149217355</v>
      </c>
      <c r="O384" s="4">
        <v>888779489.23071897</v>
      </c>
      <c r="P384" s="15">
        <v>229545589</v>
      </c>
      <c r="Q384" s="4">
        <v>18745898.869346734</v>
      </c>
      <c r="R384" s="4">
        <v>33364184.44767442</v>
      </c>
      <c r="S384" s="4">
        <v>33364184.44767442</v>
      </c>
      <c r="T384" s="2">
        <f>N384/K384</f>
        <v>2.6178483333333333</v>
      </c>
      <c r="U384" s="35">
        <v>1</v>
      </c>
      <c r="V384" s="28">
        <v>0</v>
      </c>
      <c r="W384" s="4">
        <v>17</v>
      </c>
      <c r="X384" s="10">
        <v>48</v>
      </c>
      <c r="Y384" s="1">
        <f t="shared" si="48"/>
        <v>1</v>
      </c>
      <c r="Z384" s="1">
        <f t="shared" si="49"/>
        <v>0</v>
      </c>
      <c r="AA384" s="1">
        <f t="shared" si="50"/>
        <v>0</v>
      </c>
      <c r="AB384" s="1">
        <f t="shared" si="51"/>
        <v>0</v>
      </c>
      <c r="AC384" s="1">
        <f t="shared" si="52"/>
        <v>0</v>
      </c>
      <c r="AD384" s="1">
        <f t="shared" si="53"/>
        <v>0</v>
      </c>
    </row>
    <row r="385" spans="1:30" x14ac:dyDescent="0.2">
      <c r="A385" s="12">
        <v>140.01</v>
      </c>
      <c r="B385" s="12" t="s">
        <v>519</v>
      </c>
      <c r="C385" s="12" t="s">
        <v>241</v>
      </c>
      <c r="D385" s="12" t="s">
        <v>34</v>
      </c>
      <c r="E385" s="4">
        <v>2</v>
      </c>
      <c r="F385" s="4" t="s">
        <v>568</v>
      </c>
      <c r="G385" s="2" t="s">
        <v>526</v>
      </c>
      <c r="H385" s="7">
        <v>36826</v>
      </c>
      <c r="I385" s="10">
        <f t="shared" si="47"/>
        <v>2000</v>
      </c>
      <c r="J385" s="17">
        <v>471</v>
      </c>
      <c r="K385" s="19">
        <v>15000000</v>
      </c>
      <c r="L385" s="19">
        <v>13223887</v>
      </c>
      <c r="M385" s="19">
        <v>26421314</v>
      </c>
      <c r="N385" s="19">
        <v>47721314</v>
      </c>
      <c r="O385" s="4">
        <v>889883204.18159401</v>
      </c>
      <c r="P385" s="15">
        <v>248300000</v>
      </c>
      <c r="Q385" s="4">
        <v>8853676.0667903535</v>
      </c>
      <c r="R385" s="4">
        <v>48877952.755905509</v>
      </c>
      <c r="S385" s="4">
        <v>48877952.755905509</v>
      </c>
      <c r="T385" s="2">
        <f>N385/K385</f>
        <v>3.1814209333333334</v>
      </c>
      <c r="U385" s="35">
        <v>0</v>
      </c>
      <c r="V385" s="28">
        <v>0</v>
      </c>
      <c r="W385" s="4">
        <v>13</v>
      </c>
      <c r="X385" s="10">
        <v>55</v>
      </c>
      <c r="Y385" s="1">
        <f t="shared" si="48"/>
        <v>0</v>
      </c>
      <c r="Z385" s="1">
        <f t="shared" si="49"/>
        <v>0</v>
      </c>
      <c r="AA385" s="1">
        <f t="shared" si="50"/>
        <v>0</v>
      </c>
      <c r="AB385" s="1">
        <f t="shared" si="51"/>
        <v>0</v>
      </c>
      <c r="AC385" s="1">
        <f t="shared" si="52"/>
        <v>1</v>
      </c>
      <c r="AD385" s="1">
        <f t="shared" si="53"/>
        <v>0</v>
      </c>
    </row>
    <row r="386" spans="1:30" x14ac:dyDescent="0.2">
      <c r="A386" s="12">
        <v>141.01</v>
      </c>
      <c r="B386" s="12" t="s">
        <v>527</v>
      </c>
      <c r="C386" s="12" t="s">
        <v>127</v>
      </c>
      <c r="D386" s="12" t="s">
        <v>34</v>
      </c>
      <c r="E386" s="4">
        <v>2</v>
      </c>
      <c r="F386" s="4" t="s">
        <v>566</v>
      </c>
      <c r="G386" s="2" t="s">
        <v>528</v>
      </c>
      <c r="H386" s="7">
        <v>35041</v>
      </c>
      <c r="I386" s="10">
        <f t="shared" ref="I386:I397" si="56">YEAR(H386)</f>
        <v>1995</v>
      </c>
      <c r="J386" s="17">
        <v>1449</v>
      </c>
      <c r="K386" s="19"/>
      <c r="L386" s="19">
        <v>11134978</v>
      </c>
      <c r="M386" s="19">
        <v>76578911</v>
      </c>
      <c r="N386" s="19">
        <v>76578911</v>
      </c>
      <c r="O386" s="4">
        <v>890986919.13246906</v>
      </c>
      <c r="P386" s="15">
        <v>89325780</v>
      </c>
      <c r="Q386" s="4">
        <v>17604347.356321841</v>
      </c>
      <c r="R386" s="4">
        <v>21217524.940617576</v>
      </c>
      <c r="S386" s="4">
        <v>21217524.940617576</v>
      </c>
      <c r="T386" s="2"/>
      <c r="U386" s="19">
        <v>1</v>
      </c>
      <c r="V386" s="8">
        <v>1</v>
      </c>
      <c r="W386" s="4">
        <v>48</v>
      </c>
      <c r="X386" s="10">
        <v>70</v>
      </c>
      <c r="Y386" s="1">
        <f t="shared" ref="Y386:Y397" si="57">IF(C386="Action",1,0)</f>
        <v>0</v>
      </c>
      <c r="Z386" s="1">
        <f t="shared" ref="Z386:Z397" si="58">IF(C386="Adventure",1,0)</f>
        <v>0</v>
      </c>
      <c r="AA386" s="1">
        <f t="shared" ref="AA386:AA397" si="59">IF(C386="Animation",1,0)</f>
        <v>0</v>
      </c>
      <c r="AB386" s="1">
        <f t="shared" ref="AB386:AB397" si="60">IF(C386="Comedy",1,0)</f>
        <v>1</v>
      </c>
      <c r="AC386" s="1">
        <f t="shared" ref="AC386:AC397" si="61">IF(C386="Horror",1,0)</f>
        <v>0</v>
      </c>
      <c r="AD386" s="1">
        <f t="shared" ref="AD386:AD397" si="62">IF(C386="Drama",1,0)</f>
        <v>0</v>
      </c>
    </row>
    <row r="387" spans="1:30" x14ac:dyDescent="0.2">
      <c r="A387" s="12">
        <v>142.01</v>
      </c>
      <c r="B387" s="12" t="s">
        <v>529</v>
      </c>
      <c r="C387" s="12" t="s">
        <v>13</v>
      </c>
      <c r="D387" s="12" t="s">
        <v>34</v>
      </c>
      <c r="E387" s="4">
        <v>2</v>
      </c>
      <c r="F387" s="4" t="s">
        <v>565</v>
      </c>
      <c r="G387" s="2" t="s">
        <v>530</v>
      </c>
      <c r="H387" s="7">
        <v>34313</v>
      </c>
      <c r="I387" s="10">
        <f t="shared" si="56"/>
        <v>1993</v>
      </c>
      <c r="J387" s="17">
        <v>665</v>
      </c>
      <c r="K387" s="19"/>
      <c r="L387" s="19">
        <v>13516699</v>
      </c>
      <c r="M387" s="19">
        <v>45264562</v>
      </c>
      <c r="N387" s="19">
        <v>45264562</v>
      </c>
      <c r="O387" s="4">
        <v>892090634.08334398</v>
      </c>
      <c r="P387" s="15">
        <v>180752584</v>
      </c>
      <c r="Q387" s="4">
        <v>10933469.082125604</v>
      </c>
      <c r="R387" s="4">
        <v>43554839.518072285</v>
      </c>
      <c r="S387" s="4">
        <v>43554839.518072285</v>
      </c>
      <c r="T387" s="2"/>
      <c r="U387" s="35">
        <v>1</v>
      </c>
      <c r="V387" s="28">
        <v>1</v>
      </c>
      <c r="W387" s="4">
        <v>60</v>
      </c>
      <c r="X387" s="10">
        <v>85</v>
      </c>
      <c r="Y387" s="1">
        <f t="shared" si="57"/>
        <v>1</v>
      </c>
      <c r="Z387" s="1">
        <f t="shared" si="58"/>
        <v>0</v>
      </c>
      <c r="AA387" s="1">
        <f t="shared" si="59"/>
        <v>0</v>
      </c>
      <c r="AB387" s="1">
        <f t="shared" si="60"/>
        <v>0</v>
      </c>
      <c r="AC387" s="1">
        <f t="shared" si="61"/>
        <v>0</v>
      </c>
      <c r="AD387" s="1">
        <f t="shared" si="62"/>
        <v>0</v>
      </c>
    </row>
    <row r="388" spans="1:30" x14ac:dyDescent="0.2">
      <c r="A388" s="12">
        <v>143.01</v>
      </c>
      <c r="B388" s="12" t="s">
        <v>531</v>
      </c>
      <c r="C388" s="12" t="s">
        <v>241</v>
      </c>
      <c r="D388" s="12" t="s">
        <v>34</v>
      </c>
      <c r="E388" s="4">
        <v>2</v>
      </c>
      <c r="F388" s="4" t="s">
        <v>565</v>
      </c>
      <c r="G388" s="2" t="s">
        <v>532</v>
      </c>
      <c r="H388" s="7">
        <v>34292</v>
      </c>
      <c r="I388" s="10">
        <f t="shared" si="56"/>
        <v>1993</v>
      </c>
      <c r="J388" s="17">
        <v>728</v>
      </c>
      <c r="K388" s="19"/>
      <c r="L388" s="19">
        <v>14117545</v>
      </c>
      <c r="M388" s="19">
        <v>45703556</v>
      </c>
      <c r="N388" s="19">
        <v>45703556</v>
      </c>
      <c r="O388" s="4">
        <v>893194349.03421998</v>
      </c>
      <c r="P388" s="15">
        <v>191502246</v>
      </c>
      <c r="Q388" s="4">
        <v>11039506.280193238</v>
      </c>
      <c r="R388" s="4">
        <v>45487469.358669832</v>
      </c>
      <c r="S388" s="4">
        <v>45487469.358669832</v>
      </c>
      <c r="T388" s="2"/>
      <c r="U388" s="35">
        <v>1</v>
      </c>
      <c r="V388" s="5">
        <v>0</v>
      </c>
      <c r="W388" s="4">
        <v>78</v>
      </c>
      <c r="X388" s="10">
        <v>66</v>
      </c>
      <c r="Y388" s="1">
        <f t="shared" si="57"/>
        <v>0</v>
      </c>
      <c r="Z388" s="1">
        <f t="shared" si="58"/>
        <v>0</v>
      </c>
      <c r="AA388" s="1">
        <f t="shared" si="59"/>
        <v>0</v>
      </c>
      <c r="AB388" s="1">
        <f t="shared" si="60"/>
        <v>0</v>
      </c>
      <c r="AC388" s="1">
        <f t="shared" si="61"/>
        <v>1</v>
      </c>
      <c r="AD388" s="1">
        <f t="shared" si="62"/>
        <v>0</v>
      </c>
    </row>
    <row r="389" spans="1:30" x14ac:dyDescent="0.2">
      <c r="A389" s="12">
        <v>144.01</v>
      </c>
      <c r="B389" s="12" t="s">
        <v>533</v>
      </c>
      <c r="C389" s="12" t="s">
        <v>193</v>
      </c>
      <c r="D389" s="12" t="s">
        <v>14</v>
      </c>
      <c r="E389" s="4">
        <v>2</v>
      </c>
      <c r="F389" s="4" t="s">
        <v>567</v>
      </c>
      <c r="G389" s="2" t="s">
        <v>534</v>
      </c>
      <c r="H389" s="7">
        <v>36526</v>
      </c>
      <c r="I389" s="10">
        <f t="shared" si="56"/>
        <v>2000</v>
      </c>
      <c r="J389" s="17">
        <v>21598</v>
      </c>
      <c r="K389" s="19">
        <v>80000000</v>
      </c>
      <c r="L389" s="19">
        <v>2290525</v>
      </c>
      <c r="M389" s="19">
        <v>60507228</v>
      </c>
      <c r="N389" s="19">
        <v>60507228</v>
      </c>
      <c r="O389" s="4">
        <v>894298063.98509502</v>
      </c>
      <c r="P389" s="15">
        <v>83320000</v>
      </c>
      <c r="Q389" s="4">
        <v>11225830.797773656</v>
      </c>
      <c r="R389" s="4">
        <v>347166666.66666669</v>
      </c>
      <c r="S389" s="4">
        <v>347166666.66666669</v>
      </c>
      <c r="T389" s="2">
        <f>N389/K389</f>
        <v>0.75634034999999999</v>
      </c>
      <c r="U389" s="19">
        <v>0</v>
      </c>
      <c r="V389" s="8">
        <v>0</v>
      </c>
      <c r="W389" s="4">
        <v>82</v>
      </c>
      <c r="X389" s="10">
        <v>83</v>
      </c>
      <c r="Y389" s="1">
        <f t="shared" si="57"/>
        <v>0</v>
      </c>
      <c r="Z389" s="1">
        <f t="shared" si="58"/>
        <v>0</v>
      </c>
      <c r="AA389" s="1">
        <f t="shared" si="59"/>
        <v>1</v>
      </c>
      <c r="AB389" s="1">
        <f t="shared" si="60"/>
        <v>0</v>
      </c>
      <c r="AC389" s="1">
        <f t="shared" si="61"/>
        <v>0</v>
      </c>
      <c r="AD389" s="1">
        <f t="shared" si="62"/>
        <v>0</v>
      </c>
    </row>
    <row r="390" spans="1:30" x14ac:dyDescent="0.2">
      <c r="A390" s="12">
        <v>145.01</v>
      </c>
      <c r="B390" s="12" t="s">
        <v>535</v>
      </c>
      <c r="C390" s="12" t="s">
        <v>13</v>
      </c>
      <c r="D390" s="12" t="s">
        <v>34</v>
      </c>
      <c r="E390" s="4">
        <v>2</v>
      </c>
      <c r="F390" s="4" t="s">
        <v>565</v>
      </c>
      <c r="G390" s="2" t="s">
        <v>536</v>
      </c>
      <c r="H390" s="7">
        <v>41474</v>
      </c>
      <c r="I390" s="10">
        <f t="shared" si="56"/>
        <v>2013</v>
      </c>
      <c r="J390" s="17">
        <v>1008</v>
      </c>
      <c r="K390" s="19">
        <v>84000000</v>
      </c>
      <c r="L390" s="19">
        <v>18048422</v>
      </c>
      <c r="M390" s="19">
        <v>53262560</v>
      </c>
      <c r="N390" s="19">
        <v>137162560</v>
      </c>
      <c r="O390" s="4">
        <v>895401778.93596995</v>
      </c>
      <c r="P390" s="15">
        <v>196439693</v>
      </c>
      <c r="Q390" s="4">
        <v>16871163.591635916</v>
      </c>
      <c r="R390" s="4">
        <v>11225830.797773656</v>
      </c>
      <c r="S390" s="4">
        <v>179196248.73222017</v>
      </c>
      <c r="T390" s="2">
        <f>N390/K390</f>
        <v>1.6328876190476191</v>
      </c>
      <c r="U390" s="35">
        <v>1</v>
      </c>
      <c r="V390" s="28">
        <v>0</v>
      </c>
      <c r="W390" s="4">
        <v>42</v>
      </c>
      <c r="X390" s="10">
        <v>72</v>
      </c>
      <c r="Y390" s="1">
        <f t="shared" si="57"/>
        <v>1</v>
      </c>
      <c r="Z390" s="1">
        <f t="shared" si="58"/>
        <v>0</v>
      </c>
      <c r="AA390" s="1">
        <f t="shared" si="59"/>
        <v>0</v>
      </c>
      <c r="AB390" s="1">
        <f t="shared" si="60"/>
        <v>0</v>
      </c>
      <c r="AC390" s="1">
        <f t="shared" si="61"/>
        <v>0</v>
      </c>
      <c r="AD390" s="1">
        <f t="shared" si="62"/>
        <v>0</v>
      </c>
    </row>
    <row r="391" spans="1:30" x14ac:dyDescent="0.2">
      <c r="A391" s="12">
        <v>146.01</v>
      </c>
      <c r="B391" s="12" t="s">
        <v>537</v>
      </c>
      <c r="C391" s="12" t="s">
        <v>92</v>
      </c>
      <c r="D391" s="12" t="s">
        <v>34</v>
      </c>
      <c r="E391" s="4">
        <v>2</v>
      </c>
      <c r="F391" s="4" t="s">
        <v>565</v>
      </c>
      <c r="G391" s="2" t="s">
        <v>538</v>
      </c>
      <c r="H391" s="7">
        <v>35055</v>
      </c>
      <c r="I391" s="10">
        <f t="shared" si="56"/>
        <v>1995</v>
      </c>
      <c r="J391" s="17">
        <v>727</v>
      </c>
      <c r="K391" s="19"/>
      <c r="L391" s="19">
        <v>7797185</v>
      </c>
      <c r="M391" s="19">
        <v>71499832</v>
      </c>
      <c r="N391" s="19">
        <v>71499832</v>
      </c>
      <c r="O391" s="4">
        <v>896505493.88684499</v>
      </c>
      <c r="P391" s="15">
        <v>70172621</v>
      </c>
      <c r="Q391" s="4">
        <v>16436742.988505749</v>
      </c>
      <c r="R391" s="4">
        <v>24897299.493029151</v>
      </c>
      <c r="S391" s="4">
        <v>24897299.493029151</v>
      </c>
      <c r="T391" s="2"/>
      <c r="U391" s="19">
        <v>1</v>
      </c>
      <c r="V391" s="8">
        <v>0</v>
      </c>
      <c r="W391" s="4">
        <v>17</v>
      </c>
      <c r="X391" s="10">
        <v>74</v>
      </c>
      <c r="Y391" s="1">
        <f t="shared" si="57"/>
        <v>0</v>
      </c>
      <c r="Z391" s="1">
        <f t="shared" si="58"/>
        <v>0</v>
      </c>
      <c r="AA391" s="1">
        <f t="shared" si="59"/>
        <v>0</v>
      </c>
      <c r="AB391" s="1">
        <f t="shared" si="60"/>
        <v>0</v>
      </c>
      <c r="AC391" s="1">
        <f t="shared" si="61"/>
        <v>0</v>
      </c>
      <c r="AD391" s="1">
        <f t="shared" si="62"/>
        <v>1</v>
      </c>
    </row>
    <row r="392" spans="1:30" x14ac:dyDescent="0.2">
      <c r="A392" s="12">
        <v>147.01</v>
      </c>
      <c r="B392" s="12" t="s">
        <v>539</v>
      </c>
      <c r="C392" s="12" t="s">
        <v>127</v>
      </c>
      <c r="D392" s="12" t="s">
        <v>34</v>
      </c>
      <c r="E392" s="4">
        <v>2</v>
      </c>
      <c r="F392" s="4" t="s">
        <v>565</v>
      </c>
      <c r="G392" s="2" t="s">
        <v>540</v>
      </c>
      <c r="H392" s="7">
        <v>38023</v>
      </c>
      <c r="I392" s="10">
        <f t="shared" si="56"/>
        <v>2004</v>
      </c>
      <c r="J392" s="17">
        <v>511</v>
      </c>
      <c r="K392" s="19">
        <v>18000000</v>
      </c>
      <c r="L392" s="19">
        <v>24241612</v>
      </c>
      <c r="M392" s="19">
        <v>65070412</v>
      </c>
      <c r="N392" s="19">
        <v>65842412</v>
      </c>
      <c r="O392" s="4">
        <v>897609208.83772004</v>
      </c>
      <c r="P392" s="15">
        <v>77063461</v>
      </c>
      <c r="Q392" s="4">
        <v>10602642.834138487</v>
      </c>
      <c r="R392" s="4">
        <v>16949908.454106282</v>
      </c>
      <c r="S392" s="4">
        <v>16949908.454106282</v>
      </c>
      <c r="T392" s="2">
        <f>N392/K392</f>
        <v>3.6579117777777777</v>
      </c>
      <c r="U392" s="19">
        <v>0</v>
      </c>
      <c r="V392" s="8">
        <v>0</v>
      </c>
      <c r="W392" s="4">
        <v>68</v>
      </c>
      <c r="X392" s="10">
        <v>63</v>
      </c>
      <c r="Y392" s="1">
        <f t="shared" si="57"/>
        <v>0</v>
      </c>
      <c r="Z392" s="1">
        <f t="shared" si="58"/>
        <v>0</v>
      </c>
      <c r="AA392" s="1">
        <f t="shared" si="59"/>
        <v>0</v>
      </c>
      <c r="AB392" s="1">
        <f t="shared" si="60"/>
        <v>1</v>
      </c>
      <c r="AC392" s="1">
        <f t="shared" si="61"/>
        <v>0</v>
      </c>
      <c r="AD392" s="1">
        <f t="shared" si="62"/>
        <v>0</v>
      </c>
    </row>
    <row r="393" spans="1:30" x14ac:dyDescent="0.2">
      <c r="A393" s="12">
        <v>148.01</v>
      </c>
      <c r="B393" s="12" t="s">
        <v>541</v>
      </c>
      <c r="C393" s="12" t="s">
        <v>92</v>
      </c>
      <c r="D393" s="12" t="s">
        <v>34</v>
      </c>
      <c r="E393" s="4">
        <v>2</v>
      </c>
      <c r="F393" s="4" t="s">
        <v>566</v>
      </c>
      <c r="G393" s="2" t="s">
        <v>542</v>
      </c>
      <c r="H393" s="7">
        <v>31392</v>
      </c>
      <c r="I393" s="10">
        <f t="shared" si="56"/>
        <v>1985</v>
      </c>
      <c r="J393" s="17">
        <v>621</v>
      </c>
      <c r="K393" s="19"/>
      <c r="L393" s="19">
        <v>6645455</v>
      </c>
      <c r="M393" s="19">
        <v>64323063</v>
      </c>
      <c r="N393" s="19">
        <v>64323063</v>
      </c>
      <c r="O393" s="4">
        <v>898712923.78859401</v>
      </c>
      <c r="P393" s="15">
        <v>115078260</v>
      </c>
      <c r="Q393" s="4">
        <v>18119172.67605634</v>
      </c>
      <c r="R393" s="4">
        <v>13263934.767641997</v>
      </c>
      <c r="S393" s="4">
        <v>13263934.767641997</v>
      </c>
      <c r="T393" s="2"/>
      <c r="U393" s="35">
        <v>1</v>
      </c>
      <c r="V393" s="28">
        <v>0</v>
      </c>
      <c r="W393" s="4">
        <v>48</v>
      </c>
      <c r="X393" s="10">
        <v>69</v>
      </c>
      <c r="Y393" s="1">
        <f t="shared" si="57"/>
        <v>0</v>
      </c>
      <c r="Z393" s="1">
        <f t="shared" si="58"/>
        <v>0</v>
      </c>
      <c r="AA393" s="1">
        <f t="shared" si="59"/>
        <v>0</v>
      </c>
      <c r="AB393" s="1">
        <f t="shared" si="60"/>
        <v>0</v>
      </c>
      <c r="AC393" s="1">
        <f t="shared" si="61"/>
        <v>0</v>
      </c>
      <c r="AD393" s="1">
        <f t="shared" si="62"/>
        <v>1</v>
      </c>
    </row>
    <row r="394" spans="1:30" x14ac:dyDescent="0.2">
      <c r="A394" s="12">
        <v>149.01</v>
      </c>
      <c r="B394" s="12" t="s">
        <v>543</v>
      </c>
      <c r="C394" s="12" t="s">
        <v>127</v>
      </c>
      <c r="D394" s="12" t="s">
        <v>34</v>
      </c>
      <c r="E394" s="4">
        <v>2</v>
      </c>
      <c r="F394" s="4" t="s">
        <v>566</v>
      </c>
      <c r="G394" s="2" t="s">
        <v>544</v>
      </c>
      <c r="H394" s="7">
        <v>38401</v>
      </c>
      <c r="I394" s="10">
        <f t="shared" si="56"/>
        <v>2005</v>
      </c>
      <c r="J394" s="17">
        <v>3857</v>
      </c>
      <c r="K394" s="19">
        <v>100000000</v>
      </c>
      <c r="L394" s="19">
        <v>7511675</v>
      </c>
      <c r="M394" s="19">
        <v>17018422</v>
      </c>
      <c r="N394" s="19">
        <v>59918422</v>
      </c>
      <c r="O394" s="4">
        <v>899816638.73947001</v>
      </c>
      <c r="P394" s="15">
        <v>351574149</v>
      </c>
      <c r="Q394" s="4">
        <v>9347647.7379095163</v>
      </c>
      <c r="R394" s="4">
        <v>34249482.142857142</v>
      </c>
      <c r="S394" s="4">
        <v>34249482.142857142</v>
      </c>
      <c r="T394" s="2">
        <f>N394/K394</f>
        <v>0.59918422000000005</v>
      </c>
      <c r="U394" s="19">
        <v>0</v>
      </c>
      <c r="V394" s="8">
        <v>0</v>
      </c>
      <c r="W394" s="4">
        <v>6</v>
      </c>
      <c r="X394" s="10">
        <v>67</v>
      </c>
      <c r="Y394" s="1">
        <f t="shared" si="57"/>
        <v>0</v>
      </c>
      <c r="Z394" s="1">
        <f t="shared" si="58"/>
        <v>0</v>
      </c>
      <c r="AA394" s="1">
        <f t="shared" si="59"/>
        <v>0</v>
      </c>
      <c r="AB394" s="1">
        <f t="shared" si="60"/>
        <v>1</v>
      </c>
      <c r="AC394" s="1">
        <f t="shared" si="61"/>
        <v>0</v>
      </c>
      <c r="AD394" s="1">
        <f t="shared" si="62"/>
        <v>0</v>
      </c>
    </row>
    <row r="395" spans="1:30" x14ac:dyDescent="0.2">
      <c r="A395" s="12">
        <v>150.01</v>
      </c>
      <c r="B395" s="12" t="s">
        <v>545</v>
      </c>
      <c r="C395" s="12" t="s">
        <v>92</v>
      </c>
      <c r="D395" s="12" t="s">
        <v>34</v>
      </c>
      <c r="E395" s="4">
        <v>2</v>
      </c>
      <c r="F395" s="4" t="s">
        <v>568</v>
      </c>
      <c r="G395" s="26" t="s">
        <v>546</v>
      </c>
      <c r="H395" s="7">
        <v>38093</v>
      </c>
      <c r="I395" s="10">
        <f t="shared" si="56"/>
        <v>2004</v>
      </c>
      <c r="J395" s="17">
        <v>189</v>
      </c>
      <c r="K395" s="19">
        <v>55000000</v>
      </c>
      <c r="L395" s="19">
        <v>25104949</v>
      </c>
      <c r="M395" s="19">
        <v>66207920</v>
      </c>
      <c r="N395" s="19">
        <v>153535982</v>
      </c>
      <c r="O395" s="4">
        <v>900920353.69034505</v>
      </c>
      <c r="P395" s="15">
        <v>176469428</v>
      </c>
      <c r="Q395" s="4">
        <v>24723990.660225444</v>
      </c>
      <c r="R395" s="4">
        <v>84108648.086124405</v>
      </c>
      <c r="S395" s="4">
        <v>84108648.086124405</v>
      </c>
      <c r="T395" s="2">
        <f>N395/K395</f>
        <v>2.7915633090909089</v>
      </c>
      <c r="U395" s="19">
        <v>1</v>
      </c>
      <c r="V395" s="8">
        <v>1</v>
      </c>
      <c r="W395" s="4">
        <v>84</v>
      </c>
      <c r="X395" s="10">
        <v>80</v>
      </c>
      <c r="Y395" s="1">
        <f t="shared" si="57"/>
        <v>0</v>
      </c>
      <c r="Z395" s="1">
        <f t="shared" si="58"/>
        <v>0</v>
      </c>
      <c r="AA395" s="1">
        <f t="shared" si="59"/>
        <v>0</v>
      </c>
      <c r="AB395" s="1">
        <f t="shared" si="60"/>
        <v>0</v>
      </c>
      <c r="AC395" s="1">
        <f t="shared" si="61"/>
        <v>0</v>
      </c>
      <c r="AD395" s="1">
        <f t="shared" si="62"/>
        <v>1</v>
      </c>
    </row>
    <row r="396" spans="1:30" x14ac:dyDescent="0.2">
      <c r="A396" s="12">
        <v>151.01</v>
      </c>
      <c r="B396" s="12" t="s">
        <v>547</v>
      </c>
      <c r="C396" s="12" t="s">
        <v>92</v>
      </c>
      <c r="D396" s="12" t="s">
        <v>34</v>
      </c>
      <c r="E396" s="4">
        <v>2</v>
      </c>
      <c r="F396" s="4" t="s">
        <v>568</v>
      </c>
      <c r="G396" s="2" t="s">
        <v>548</v>
      </c>
      <c r="H396" s="7">
        <v>34894</v>
      </c>
      <c r="I396" s="10">
        <f t="shared" si="56"/>
        <v>1995</v>
      </c>
      <c r="J396" s="17">
        <v>1008</v>
      </c>
      <c r="K396" s="19">
        <v>60000000</v>
      </c>
      <c r="L396" s="19">
        <v>12624402</v>
      </c>
      <c r="M396" s="19">
        <v>50002097</v>
      </c>
      <c r="N396" s="19">
        <v>104302097</v>
      </c>
      <c r="O396" s="4">
        <v>902024068.64121997</v>
      </c>
      <c r="P396" s="15">
        <v>155304365</v>
      </c>
      <c r="Q396" s="4">
        <v>23977493.563218392</v>
      </c>
      <c r="R396" s="4">
        <v>29265245.107794359</v>
      </c>
      <c r="S396" s="4">
        <v>29265245.107794359</v>
      </c>
      <c r="T396" s="2">
        <f>N396/K396</f>
        <v>1.7383682833333334</v>
      </c>
      <c r="U396" s="19">
        <v>1</v>
      </c>
      <c r="V396" s="8">
        <v>0</v>
      </c>
      <c r="W396" s="4">
        <v>34</v>
      </c>
      <c r="X396" s="10">
        <v>61</v>
      </c>
      <c r="Y396" s="1">
        <f t="shared" si="57"/>
        <v>0</v>
      </c>
      <c r="Z396" s="1">
        <f t="shared" si="58"/>
        <v>0</v>
      </c>
      <c r="AA396" s="1">
        <f t="shared" si="59"/>
        <v>0</v>
      </c>
      <c r="AB396" s="1">
        <f t="shared" si="60"/>
        <v>0</v>
      </c>
      <c r="AC396" s="1">
        <f t="shared" si="61"/>
        <v>0</v>
      </c>
      <c r="AD396" s="1">
        <f t="shared" si="62"/>
        <v>1</v>
      </c>
    </row>
    <row r="397" spans="1:30" x14ac:dyDescent="0.2">
      <c r="A397" s="12">
        <v>152.01</v>
      </c>
      <c r="B397" s="12" t="s">
        <v>549</v>
      </c>
      <c r="C397" s="12" t="s">
        <v>13</v>
      </c>
      <c r="D397" s="12" t="s">
        <v>14</v>
      </c>
      <c r="E397" s="4">
        <v>2</v>
      </c>
      <c r="F397" s="4" t="s">
        <v>568</v>
      </c>
      <c r="G397" s="2" t="s">
        <v>550</v>
      </c>
      <c r="H397" s="3">
        <v>41502</v>
      </c>
      <c r="I397" s="10">
        <f t="shared" si="56"/>
        <v>2013</v>
      </c>
      <c r="J397" s="17">
        <v>1218</v>
      </c>
      <c r="K397" s="4">
        <v>28000000</v>
      </c>
      <c r="L397" s="4">
        <v>13332955</v>
      </c>
      <c r="M397" s="4">
        <v>28795985</v>
      </c>
      <c r="N397" s="4">
        <v>63129909</v>
      </c>
      <c r="O397" s="4">
        <v>903127783.59209502</v>
      </c>
      <c r="P397" s="15">
        <v>97531134</v>
      </c>
      <c r="Q397" s="4">
        <v>7765056.4575645747</v>
      </c>
      <c r="R397" s="4">
        <v>37422738.554216862</v>
      </c>
      <c r="S397" s="4">
        <v>37422738.554216862</v>
      </c>
      <c r="T397" s="2">
        <f>N397/K397</f>
        <v>2.2546396071428569</v>
      </c>
      <c r="U397" s="35">
        <v>1</v>
      </c>
      <c r="V397" s="28">
        <v>0</v>
      </c>
      <c r="W397" s="4">
        <v>30</v>
      </c>
      <c r="X397" s="10">
        <v>81</v>
      </c>
      <c r="Y397" s="1">
        <f t="shared" si="57"/>
        <v>1</v>
      </c>
      <c r="Z397" s="1">
        <f t="shared" si="58"/>
        <v>0</v>
      </c>
      <c r="AA397" s="1">
        <f t="shared" si="59"/>
        <v>0</v>
      </c>
      <c r="AB397" s="1">
        <f t="shared" si="60"/>
        <v>0</v>
      </c>
      <c r="AC397" s="1">
        <f t="shared" si="61"/>
        <v>0</v>
      </c>
      <c r="AD397" s="1">
        <f t="shared" si="62"/>
        <v>0</v>
      </c>
    </row>
    <row r="398" spans="1:30" x14ac:dyDescent="0.2">
      <c r="P398" s="16"/>
      <c r="R398" s="4"/>
      <c r="S398" s="4"/>
    </row>
    <row r="399" spans="1:30" x14ac:dyDescent="0.2">
      <c r="N399" s="20"/>
      <c r="Q399" s="20"/>
      <c r="T399" s="11"/>
      <c r="V399" s="10"/>
    </row>
    <row r="400" spans="1:30" x14ac:dyDescent="0.2">
      <c r="N400" s="20"/>
      <c r="Q400" s="20"/>
      <c r="T400" s="11"/>
      <c r="V400" s="10"/>
    </row>
    <row r="401" spans="14:22" x14ac:dyDescent="0.2">
      <c r="N401" s="20"/>
      <c r="P401" s="1"/>
      <c r="Q401" s="20"/>
      <c r="T401" s="11"/>
      <c r="V401" s="10"/>
    </row>
    <row r="402" spans="14:22" x14ac:dyDescent="0.2">
      <c r="N402" s="20"/>
      <c r="P402" s="1"/>
      <c r="Q402" s="20"/>
      <c r="T402" s="11"/>
      <c r="V402" s="10"/>
    </row>
    <row r="403" spans="14:22" x14ac:dyDescent="0.2">
      <c r="N403" s="20"/>
      <c r="P403" s="1"/>
      <c r="Q403" s="20"/>
      <c r="T403" s="11"/>
      <c r="V403" s="10"/>
    </row>
    <row r="404" spans="14:22" x14ac:dyDescent="0.2">
      <c r="N404" s="20"/>
      <c r="P404" s="1"/>
      <c r="Q404" s="20"/>
      <c r="T404" s="11"/>
      <c r="V404" s="10"/>
    </row>
    <row r="405" spans="14:22" x14ac:dyDescent="0.2">
      <c r="N405" s="20"/>
      <c r="P405" s="1"/>
      <c r="Q405" s="20"/>
      <c r="T405" s="11"/>
      <c r="V405" s="10"/>
    </row>
    <row r="406" spans="14:22" x14ac:dyDescent="0.2">
      <c r="N406" s="20"/>
      <c r="P406" s="1"/>
      <c r="Q406" s="20"/>
      <c r="T406" s="11"/>
      <c r="V406" s="10"/>
    </row>
    <row r="407" spans="14:22" x14ac:dyDescent="0.2">
      <c r="N407" s="20"/>
      <c r="P407" s="1"/>
      <c r="Q407" s="20"/>
      <c r="T407" s="11"/>
      <c r="V407" s="10"/>
    </row>
    <row r="408" spans="14:22" x14ac:dyDescent="0.2">
      <c r="N408" s="20"/>
      <c r="P408" s="1"/>
      <c r="Q408" s="20"/>
      <c r="T408" s="11"/>
      <c r="V408" s="10"/>
    </row>
    <row r="409" spans="14:22" x14ac:dyDescent="0.2">
      <c r="N409" s="20"/>
      <c r="P409" s="1"/>
      <c r="Q409" s="20"/>
      <c r="T409" s="11"/>
      <c r="V409" s="10"/>
    </row>
    <row r="410" spans="14:22" x14ac:dyDescent="0.2">
      <c r="N410" s="20"/>
      <c r="P410" s="1"/>
      <c r="Q410" s="20"/>
      <c r="T410" s="11"/>
      <c r="V410" s="10"/>
    </row>
    <row r="411" spans="14:22" x14ac:dyDescent="0.2">
      <c r="N411" s="20"/>
      <c r="P411" s="1"/>
      <c r="Q411" s="20"/>
      <c r="T411" s="11"/>
      <c r="V411" s="10"/>
    </row>
    <row r="412" spans="14:22" x14ac:dyDescent="0.2">
      <c r="N412" s="20"/>
      <c r="P412" s="1"/>
      <c r="Q412" s="20"/>
      <c r="T412" s="11"/>
      <c r="V412" s="10"/>
    </row>
    <row r="413" spans="14:22" x14ac:dyDescent="0.2">
      <c r="N413" s="20"/>
      <c r="P413" s="1"/>
      <c r="Q413" s="20"/>
      <c r="T413" s="11"/>
      <c r="V413" s="10"/>
    </row>
    <row r="414" spans="14:22" x14ac:dyDescent="0.2">
      <c r="N414" s="20"/>
      <c r="P414" s="1"/>
      <c r="Q414" s="20"/>
      <c r="T414" s="11"/>
      <c r="V414" s="10"/>
    </row>
    <row r="415" spans="14:22" x14ac:dyDescent="0.2">
      <c r="N415" s="20"/>
      <c r="P415" s="1"/>
      <c r="Q415" s="20"/>
      <c r="T415" s="11"/>
      <c r="V415" s="10"/>
    </row>
    <row r="416" spans="14:22" x14ac:dyDescent="0.2">
      <c r="N416" s="20"/>
      <c r="P416" s="1"/>
      <c r="Q416" s="20"/>
      <c r="T416" s="11"/>
      <c r="V416" s="10"/>
    </row>
    <row r="417" spans="14:22" x14ac:dyDescent="0.2">
      <c r="N417" s="20"/>
      <c r="P417" s="1"/>
      <c r="Q417" s="20"/>
      <c r="T417" s="11"/>
      <c r="V417" s="10"/>
    </row>
    <row r="418" spans="14:22" x14ac:dyDescent="0.2">
      <c r="N418" s="20"/>
      <c r="P418" s="1"/>
      <c r="Q418" s="20"/>
      <c r="T418" s="11"/>
      <c r="V418" s="10"/>
    </row>
    <row r="419" spans="14:22" x14ac:dyDescent="0.2">
      <c r="N419" s="20"/>
      <c r="P419" s="1"/>
      <c r="Q419" s="20"/>
      <c r="T419" s="11"/>
      <c r="V419" s="10"/>
    </row>
    <row r="420" spans="14:22" x14ac:dyDescent="0.2">
      <c r="N420" s="20"/>
      <c r="P420" s="1"/>
      <c r="Q420" s="20"/>
      <c r="T420" s="11"/>
      <c r="V420" s="10"/>
    </row>
    <row r="421" spans="14:22" x14ac:dyDescent="0.2">
      <c r="N421" s="20"/>
      <c r="P421" s="1"/>
      <c r="Q421" s="20"/>
      <c r="T421" s="11"/>
      <c r="V421" s="10"/>
    </row>
    <row r="422" spans="14:22" x14ac:dyDescent="0.2">
      <c r="N422" s="20"/>
      <c r="P422" s="1"/>
      <c r="Q422" s="20"/>
      <c r="T422" s="11"/>
      <c r="V422" s="10"/>
    </row>
    <row r="423" spans="14:22" x14ac:dyDescent="0.2">
      <c r="N423" s="20"/>
      <c r="P423" s="1"/>
      <c r="Q423" s="20"/>
      <c r="T423" s="11"/>
      <c r="V423" s="10"/>
    </row>
    <row r="424" spans="14:22" x14ac:dyDescent="0.2">
      <c r="N424" s="20"/>
      <c r="P424" s="1"/>
      <c r="Q424" s="20"/>
      <c r="T424" s="11"/>
      <c r="V424" s="10"/>
    </row>
    <row r="425" spans="14:22" x14ac:dyDescent="0.2">
      <c r="N425" s="20"/>
      <c r="P425" s="1"/>
      <c r="Q425" s="20"/>
      <c r="T425" s="11"/>
      <c r="V425" s="10"/>
    </row>
    <row r="426" spans="14:22" x14ac:dyDescent="0.2">
      <c r="N426" s="20"/>
      <c r="P426" s="1"/>
      <c r="Q426" s="20"/>
      <c r="T426" s="11"/>
      <c r="V426" s="10"/>
    </row>
    <row r="427" spans="14:22" x14ac:dyDescent="0.2">
      <c r="N427" s="20"/>
      <c r="P427" s="1"/>
      <c r="Q427" s="20"/>
      <c r="T427" s="11"/>
      <c r="V427" s="10"/>
    </row>
    <row r="428" spans="14:22" x14ac:dyDescent="0.2">
      <c r="N428" s="20"/>
      <c r="P428" s="1"/>
      <c r="Q428" s="20"/>
      <c r="T428" s="11"/>
      <c r="V428" s="10"/>
    </row>
    <row r="429" spans="14:22" x14ac:dyDescent="0.2">
      <c r="N429" s="20"/>
      <c r="P429" s="1"/>
      <c r="Q429" s="20"/>
      <c r="T429" s="11"/>
      <c r="V429" s="10"/>
    </row>
    <row r="430" spans="14:22" x14ac:dyDescent="0.2">
      <c r="N430" s="20"/>
      <c r="P430" s="1"/>
      <c r="Q430" s="20"/>
      <c r="T430" s="11"/>
      <c r="V430" s="10"/>
    </row>
    <row r="431" spans="14:22" x14ac:dyDescent="0.2">
      <c r="N431" s="20"/>
      <c r="P431" s="1"/>
      <c r="Q431" s="20"/>
      <c r="T431" s="11"/>
      <c r="V431" s="10"/>
    </row>
    <row r="432" spans="14:22" x14ac:dyDescent="0.2">
      <c r="N432" s="20"/>
      <c r="P432" s="1"/>
      <c r="Q432" s="20"/>
      <c r="T432" s="11"/>
      <c r="V432" s="10"/>
    </row>
    <row r="433" spans="14:22" x14ac:dyDescent="0.2">
      <c r="N433" s="20"/>
      <c r="P433" s="1"/>
      <c r="Q433" s="20"/>
      <c r="T433" s="11"/>
      <c r="V433" s="10"/>
    </row>
    <row r="434" spans="14:22" x14ac:dyDescent="0.2">
      <c r="N434" s="20"/>
      <c r="P434" s="1"/>
      <c r="Q434" s="20"/>
      <c r="T434" s="11"/>
      <c r="V434" s="10"/>
    </row>
    <row r="435" spans="14:22" x14ac:dyDescent="0.2">
      <c r="N435" s="20"/>
      <c r="P435" s="1"/>
      <c r="Q435" s="20"/>
      <c r="T435" s="11"/>
      <c r="V435" s="10"/>
    </row>
    <row r="436" spans="14:22" x14ac:dyDescent="0.2">
      <c r="N436" s="20"/>
      <c r="P436" s="1"/>
      <c r="Q436" s="20"/>
      <c r="T436" s="11"/>
      <c r="V436" s="10"/>
    </row>
    <row r="437" spans="14:22" x14ac:dyDescent="0.2">
      <c r="N437" s="20"/>
      <c r="P437" s="1"/>
      <c r="Q437" s="20"/>
      <c r="T437" s="11"/>
      <c r="V437" s="10"/>
    </row>
    <row r="438" spans="14:22" x14ac:dyDescent="0.2">
      <c r="N438" s="20"/>
      <c r="P438" s="1"/>
      <c r="Q438" s="20"/>
      <c r="T438" s="11"/>
      <c r="V438" s="10"/>
    </row>
    <row r="439" spans="14:22" x14ac:dyDescent="0.2">
      <c r="N439" s="20"/>
      <c r="P439" s="1"/>
      <c r="Q439" s="20"/>
      <c r="T439" s="11"/>
      <c r="V439" s="10"/>
    </row>
    <row r="440" spans="14:22" x14ac:dyDescent="0.2">
      <c r="N440" s="20"/>
      <c r="P440" s="1"/>
      <c r="Q440" s="20"/>
      <c r="T440" s="11"/>
      <c r="V440" s="10"/>
    </row>
    <row r="441" spans="14:22" x14ac:dyDescent="0.2">
      <c r="N441" s="20"/>
      <c r="P441" s="1"/>
      <c r="Q441" s="20"/>
      <c r="T441" s="11"/>
      <c r="V441" s="10"/>
    </row>
    <row r="442" spans="14:22" x14ac:dyDescent="0.2">
      <c r="N442" s="20"/>
      <c r="P442" s="1"/>
      <c r="Q442" s="20"/>
      <c r="T442" s="11"/>
      <c r="V442" s="10"/>
    </row>
    <row r="443" spans="14:22" x14ac:dyDescent="0.2">
      <c r="N443" s="20"/>
      <c r="P443" s="1"/>
      <c r="Q443" s="20"/>
      <c r="T443" s="11"/>
      <c r="V443" s="10"/>
    </row>
    <row r="444" spans="14:22" x14ac:dyDescent="0.2">
      <c r="N444" s="20"/>
      <c r="P444" s="1"/>
      <c r="Q444" s="20"/>
      <c r="T444" s="11"/>
      <c r="V444" s="10"/>
    </row>
    <row r="445" spans="14:22" x14ac:dyDescent="0.2">
      <c r="N445" s="20"/>
      <c r="P445" s="1"/>
      <c r="Q445" s="20"/>
      <c r="T445" s="11"/>
      <c r="V445" s="10"/>
    </row>
    <row r="446" spans="14:22" x14ac:dyDescent="0.2">
      <c r="N446" s="20"/>
      <c r="P446" s="1"/>
      <c r="Q446" s="20"/>
      <c r="T446" s="11"/>
      <c r="V446" s="10"/>
    </row>
    <row r="447" spans="14:22" x14ac:dyDescent="0.2">
      <c r="N447" s="20"/>
      <c r="P447" s="1"/>
      <c r="Q447" s="20"/>
      <c r="T447" s="11"/>
      <c r="V447" s="10"/>
    </row>
    <row r="448" spans="14:22" x14ac:dyDescent="0.2">
      <c r="N448" s="20"/>
      <c r="P448" s="1"/>
      <c r="Q448" s="20"/>
      <c r="T448" s="11"/>
      <c r="V448" s="10"/>
    </row>
    <row r="449" spans="14:22" x14ac:dyDescent="0.2">
      <c r="N449" s="20"/>
      <c r="P449" s="1"/>
      <c r="Q449" s="20"/>
      <c r="T449" s="11"/>
      <c r="V449" s="10"/>
    </row>
    <row r="450" spans="14:22" x14ac:dyDescent="0.2">
      <c r="N450" s="20"/>
      <c r="P450" s="1"/>
      <c r="Q450" s="20"/>
      <c r="T450" s="11"/>
      <c r="V450" s="10"/>
    </row>
    <row r="451" spans="14:22" x14ac:dyDescent="0.2">
      <c r="N451" s="20"/>
      <c r="P451" s="1"/>
      <c r="Q451" s="20"/>
      <c r="T451" s="11"/>
      <c r="V451" s="10"/>
    </row>
    <row r="452" spans="14:22" x14ac:dyDescent="0.2">
      <c r="N452" s="20"/>
      <c r="P452" s="1"/>
      <c r="Q452" s="20"/>
      <c r="T452" s="11"/>
      <c r="V452" s="10"/>
    </row>
    <row r="453" spans="14:22" x14ac:dyDescent="0.2">
      <c r="N453" s="20"/>
      <c r="P453" s="1"/>
      <c r="Q453" s="20"/>
      <c r="T453" s="11"/>
      <c r="V453" s="10"/>
    </row>
    <row r="454" spans="14:22" x14ac:dyDescent="0.2">
      <c r="N454" s="20"/>
      <c r="P454" s="1"/>
      <c r="Q454" s="20"/>
      <c r="T454" s="11"/>
      <c r="V454" s="10"/>
    </row>
    <row r="455" spans="14:22" x14ac:dyDescent="0.2">
      <c r="N455" s="20"/>
      <c r="P455" s="1"/>
      <c r="Q455" s="20"/>
      <c r="T455" s="11"/>
      <c r="V455" s="10"/>
    </row>
    <row r="456" spans="14:22" x14ac:dyDescent="0.2">
      <c r="N456" s="20"/>
      <c r="P456" s="1"/>
      <c r="Q456" s="20"/>
      <c r="T456" s="11"/>
      <c r="V456" s="10"/>
    </row>
    <row r="457" spans="14:22" x14ac:dyDescent="0.2">
      <c r="N457" s="20"/>
      <c r="P457" s="1"/>
      <c r="Q457" s="20"/>
      <c r="T457" s="11"/>
      <c r="V457" s="10"/>
    </row>
    <row r="458" spans="14:22" x14ac:dyDescent="0.2">
      <c r="N458" s="20"/>
      <c r="P458" s="1"/>
      <c r="Q458" s="20"/>
      <c r="T458" s="11"/>
      <c r="V458" s="10"/>
    </row>
    <row r="459" spans="14:22" x14ac:dyDescent="0.2">
      <c r="N459" s="20"/>
      <c r="P459" s="1"/>
      <c r="Q459" s="20"/>
      <c r="T459" s="11"/>
      <c r="V459" s="10"/>
    </row>
    <row r="460" spans="14:22" x14ac:dyDescent="0.2">
      <c r="N460" s="20"/>
      <c r="P460" s="1"/>
      <c r="Q460" s="20"/>
      <c r="T460" s="11"/>
      <c r="V460" s="10"/>
    </row>
    <row r="461" spans="14:22" x14ac:dyDescent="0.2">
      <c r="N461" s="20"/>
      <c r="P461" s="1"/>
      <c r="Q461" s="20"/>
      <c r="T461" s="11"/>
      <c r="V461" s="10"/>
    </row>
    <row r="462" spans="14:22" x14ac:dyDescent="0.2">
      <c r="N462" s="20"/>
      <c r="P462" s="1"/>
      <c r="Q462" s="20"/>
      <c r="T462" s="11"/>
      <c r="V462" s="10"/>
    </row>
    <row r="463" spans="14:22" x14ac:dyDescent="0.2">
      <c r="N463" s="20"/>
      <c r="P463" s="1"/>
      <c r="Q463" s="20"/>
      <c r="T463" s="11"/>
      <c r="V463" s="10"/>
    </row>
    <row r="464" spans="14:22" x14ac:dyDescent="0.2">
      <c r="N464" s="20"/>
      <c r="P464" s="1"/>
      <c r="Q464" s="20"/>
      <c r="T464" s="11"/>
      <c r="V464" s="10"/>
    </row>
    <row r="465" spans="14:22" x14ac:dyDescent="0.2">
      <c r="N465" s="20"/>
      <c r="P465" s="1"/>
      <c r="Q465" s="20"/>
      <c r="T465" s="11"/>
      <c r="V465" s="10"/>
    </row>
    <row r="466" spans="14:22" x14ac:dyDescent="0.2">
      <c r="N466" s="20"/>
      <c r="P466" s="1"/>
      <c r="Q466" s="20"/>
      <c r="T466" s="11"/>
      <c r="V466" s="10"/>
    </row>
    <row r="467" spans="14:22" x14ac:dyDescent="0.2">
      <c r="N467" s="20"/>
      <c r="P467" s="1"/>
      <c r="Q467" s="20"/>
      <c r="T467" s="11"/>
      <c r="V467" s="10"/>
    </row>
    <row r="468" spans="14:22" x14ac:dyDescent="0.2">
      <c r="N468" s="20"/>
      <c r="P468" s="1"/>
      <c r="Q468" s="20"/>
      <c r="T468" s="11"/>
      <c r="V468" s="10"/>
    </row>
    <row r="469" spans="14:22" x14ac:dyDescent="0.2">
      <c r="N469" s="20"/>
      <c r="P469" s="1"/>
      <c r="Q469" s="20"/>
      <c r="T469" s="11"/>
      <c r="V469" s="10"/>
    </row>
    <row r="470" spans="14:22" x14ac:dyDescent="0.2">
      <c r="N470" s="20"/>
      <c r="P470" s="1"/>
      <c r="Q470" s="20"/>
      <c r="T470" s="11"/>
      <c r="V470" s="10"/>
    </row>
    <row r="471" spans="14:22" x14ac:dyDescent="0.2">
      <c r="N471" s="20"/>
      <c r="P471" s="1"/>
      <c r="Q471" s="20"/>
      <c r="T471" s="11"/>
      <c r="V471" s="10"/>
    </row>
    <row r="472" spans="14:22" x14ac:dyDescent="0.2">
      <c r="N472" s="20"/>
      <c r="P472" s="1"/>
      <c r="Q472" s="20"/>
      <c r="T472" s="11"/>
      <c r="V472" s="10"/>
    </row>
    <row r="473" spans="14:22" x14ac:dyDescent="0.2">
      <c r="N473" s="20"/>
      <c r="P473" s="1"/>
      <c r="Q473" s="20"/>
      <c r="T473" s="11"/>
      <c r="V473" s="10"/>
    </row>
    <row r="474" spans="14:22" x14ac:dyDescent="0.2">
      <c r="N474" s="20"/>
      <c r="P474" s="1"/>
      <c r="Q474" s="20"/>
      <c r="T474" s="11"/>
      <c r="V474" s="10"/>
    </row>
    <row r="475" spans="14:22" x14ac:dyDescent="0.2">
      <c r="N475" s="20"/>
      <c r="P475" s="1"/>
      <c r="Q475" s="20"/>
      <c r="T475" s="11"/>
      <c r="V475" s="10"/>
    </row>
    <row r="476" spans="14:22" x14ac:dyDescent="0.2">
      <c r="N476" s="20"/>
      <c r="P476" s="1"/>
      <c r="Q476" s="20"/>
      <c r="T476" s="11"/>
      <c r="V476" s="10"/>
    </row>
    <row r="477" spans="14:22" x14ac:dyDescent="0.2">
      <c r="N477" s="20"/>
      <c r="P477" s="1"/>
      <c r="Q477" s="20"/>
      <c r="T477" s="11"/>
      <c r="V477" s="10"/>
    </row>
    <row r="478" spans="14:22" x14ac:dyDescent="0.2">
      <c r="N478" s="20"/>
      <c r="P478" s="1"/>
      <c r="Q478" s="20"/>
      <c r="T478" s="11"/>
      <c r="V478" s="10"/>
    </row>
    <row r="479" spans="14:22" x14ac:dyDescent="0.2">
      <c r="N479" s="20"/>
      <c r="P479" s="1"/>
      <c r="Q479" s="20"/>
      <c r="T479" s="11"/>
      <c r="V479" s="10"/>
    </row>
    <row r="480" spans="14:22" x14ac:dyDescent="0.2">
      <c r="N480" s="20"/>
      <c r="P480" s="1"/>
      <c r="Q480" s="20"/>
      <c r="T480" s="11"/>
      <c r="V480" s="10"/>
    </row>
    <row r="481" spans="14:22" x14ac:dyDescent="0.2">
      <c r="N481" s="20"/>
      <c r="P481" s="1"/>
      <c r="Q481" s="20"/>
      <c r="T481" s="11"/>
      <c r="V481" s="10"/>
    </row>
    <row r="482" spans="14:22" x14ac:dyDescent="0.2">
      <c r="N482" s="20"/>
      <c r="P482" s="1"/>
      <c r="Q482" s="20"/>
      <c r="T482" s="11"/>
      <c r="V482" s="10"/>
    </row>
    <row r="483" spans="14:22" x14ac:dyDescent="0.2">
      <c r="N483" s="20"/>
      <c r="P483" s="1"/>
      <c r="Q483" s="20"/>
      <c r="T483" s="11"/>
      <c r="V483" s="10"/>
    </row>
    <row r="484" spans="14:22" x14ac:dyDescent="0.2">
      <c r="N484" s="20"/>
      <c r="P484" s="1"/>
      <c r="Q484" s="20"/>
      <c r="T484" s="11"/>
      <c r="V484" s="10"/>
    </row>
    <row r="485" spans="14:22" x14ac:dyDescent="0.2">
      <c r="N485" s="20"/>
      <c r="P485" s="1"/>
      <c r="Q485" s="20"/>
      <c r="T485" s="11"/>
      <c r="V485" s="10"/>
    </row>
    <row r="486" spans="14:22" x14ac:dyDescent="0.2">
      <c r="N486" s="20"/>
      <c r="P486" s="1"/>
      <c r="Q486" s="20"/>
      <c r="T486" s="11"/>
      <c r="V486" s="10"/>
    </row>
    <row r="487" spans="14:22" x14ac:dyDescent="0.2">
      <c r="N487" s="20"/>
      <c r="P487" s="1"/>
      <c r="Q487" s="20"/>
      <c r="T487" s="11"/>
      <c r="V487" s="10"/>
    </row>
    <row r="488" spans="14:22" x14ac:dyDescent="0.2">
      <c r="N488" s="20"/>
      <c r="P488" s="1"/>
      <c r="Q488" s="20"/>
      <c r="T488" s="11"/>
      <c r="V488" s="10"/>
    </row>
    <row r="489" spans="14:22" x14ac:dyDescent="0.2">
      <c r="N489" s="20"/>
      <c r="P489" s="1"/>
      <c r="Q489" s="20"/>
      <c r="T489" s="11"/>
      <c r="V489" s="10"/>
    </row>
    <row r="490" spans="14:22" x14ac:dyDescent="0.2">
      <c r="N490" s="20"/>
      <c r="P490" s="1"/>
      <c r="Q490" s="20"/>
      <c r="T490" s="11"/>
      <c r="V490" s="10"/>
    </row>
    <row r="491" spans="14:22" x14ac:dyDescent="0.2">
      <c r="N491" s="20"/>
      <c r="P491" s="1"/>
      <c r="Q491" s="20"/>
      <c r="T491" s="11"/>
      <c r="V491" s="10"/>
    </row>
    <row r="492" spans="14:22" x14ac:dyDescent="0.2">
      <c r="N492" s="20"/>
      <c r="P492" s="1"/>
      <c r="Q492" s="20"/>
      <c r="T492" s="11"/>
      <c r="V492" s="10"/>
    </row>
    <row r="493" spans="14:22" x14ac:dyDescent="0.2">
      <c r="N493" s="20"/>
      <c r="P493" s="1"/>
      <c r="Q493" s="20"/>
      <c r="T493" s="11"/>
      <c r="V493" s="10"/>
    </row>
    <row r="494" spans="14:22" x14ac:dyDescent="0.2">
      <c r="N494" s="20"/>
      <c r="P494" s="1"/>
      <c r="Q494" s="20"/>
      <c r="T494" s="11"/>
      <c r="V494" s="10"/>
    </row>
    <row r="495" spans="14:22" x14ac:dyDescent="0.2">
      <c r="N495" s="20"/>
      <c r="P495" s="1"/>
      <c r="Q495" s="20"/>
      <c r="T495" s="11"/>
      <c r="V495" s="10"/>
    </row>
    <row r="496" spans="14:22" x14ac:dyDescent="0.2">
      <c r="N496" s="20"/>
      <c r="P496" s="1"/>
      <c r="Q496" s="20"/>
      <c r="T496" s="11"/>
      <c r="V496" s="10"/>
    </row>
    <row r="497" spans="14:22" x14ac:dyDescent="0.2">
      <c r="N497" s="20"/>
      <c r="P497" s="1"/>
      <c r="Q497" s="20"/>
      <c r="T497" s="11"/>
      <c r="V497" s="10"/>
    </row>
    <row r="498" spans="14:22" x14ac:dyDescent="0.2">
      <c r="N498" s="20"/>
      <c r="P498" s="1"/>
      <c r="Q498" s="20"/>
      <c r="T498" s="11"/>
      <c r="V498" s="10"/>
    </row>
    <row r="499" spans="14:22" x14ac:dyDescent="0.2">
      <c r="N499" s="20"/>
      <c r="P499" s="1"/>
      <c r="Q499" s="20"/>
      <c r="T499" s="11"/>
      <c r="V499" s="10"/>
    </row>
    <row r="500" spans="14:22" x14ac:dyDescent="0.2">
      <c r="N500" s="20"/>
      <c r="P500" s="1"/>
      <c r="Q500" s="20"/>
      <c r="T500" s="11"/>
      <c r="V500" s="10"/>
    </row>
    <row r="501" spans="14:22" x14ac:dyDescent="0.2">
      <c r="N501" s="20"/>
      <c r="P501" s="1"/>
      <c r="Q501" s="20"/>
      <c r="T501" s="11"/>
      <c r="V501" s="10"/>
    </row>
    <row r="502" spans="14:22" x14ac:dyDescent="0.2">
      <c r="N502" s="20"/>
      <c r="P502" s="1"/>
      <c r="Q502" s="20"/>
      <c r="T502" s="11"/>
      <c r="V502" s="10"/>
    </row>
    <row r="503" spans="14:22" x14ac:dyDescent="0.2">
      <c r="N503" s="20"/>
      <c r="P503" s="1"/>
      <c r="Q503" s="20"/>
      <c r="T503" s="11"/>
      <c r="V503" s="10"/>
    </row>
    <row r="504" spans="14:22" x14ac:dyDescent="0.2">
      <c r="N504" s="20"/>
      <c r="P504" s="1"/>
      <c r="Q504" s="20"/>
      <c r="T504" s="11"/>
      <c r="V504" s="10"/>
    </row>
    <row r="505" spans="14:22" x14ac:dyDescent="0.2">
      <c r="N505" s="20"/>
      <c r="P505" s="1"/>
      <c r="Q505" s="20"/>
      <c r="T505" s="11"/>
      <c r="V505" s="10"/>
    </row>
    <row r="506" spans="14:22" x14ac:dyDescent="0.2">
      <c r="N506" s="20"/>
      <c r="P506" s="1"/>
      <c r="Q506" s="20"/>
      <c r="T506" s="11"/>
      <c r="V506" s="10"/>
    </row>
    <row r="507" spans="14:22" x14ac:dyDescent="0.2">
      <c r="N507" s="20"/>
      <c r="P507" s="1"/>
      <c r="Q507" s="20"/>
      <c r="T507" s="11"/>
      <c r="V507" s="10"/>
    </row>
    <row r="508" spans="14:22" x14ac:dyDescent="0.2">
      <c r="N508" s="20"/>
      <c r="P508" s="1"/>
      <c r="Q508" s="20"/>
      <c r="T508" s="11"/>
      <c r="V508" s="10"/>
    </row>
    <row r="509" spans="14:22" x14ac:dyDescent="0.2">
      <c r="N509" s="20"/>
      <c r="P509" s="1"/>
      <c r="Q509" s="20"/>
      <c r="T509" s="11"/>
      <c r="V509" s="10"/>
    </row>
    <row r="510" spans="14:22" x14ac:dyDescent="0.2">
      <c r="N510" s="20"/>
      <c r="P510" s="1"/>
      <c r="Q510" s="20"/>
      <c r="T510" s="11"/>
      <c r="V510" s="10"/>
    </row>
    <row r="511" spans="14:22" x14ac:dyDescent="0.2">
      <c r="N511" s="20"/>
      <c r="P511" s="1"/>
      <c r="Q511" s="20"/>
      <c r="T511" s="11"/>
      <c r="V511" s="10"/>
    </row>
    <row r="512" spans="14:22" x14ac:dyDescent="0.2">
      <c r="N512" s="20"/>
      <c r="P512" s="1"/>
      <c r="Q512" s="20"/>
      <c r="T512" s="11"/>
      <c r="V512" s="10"/>
    </row>
    <row r="513" spans="14:22" x14ac:dyDescent="0.2">
      <c r="N513" s="20"/>
      <c r="P513" s="1"/>
      <c r="Q513" s="20"/>
      <c r="T513" s="11"/>
      <c r="V513" s="10"/>
    </row>
    <row r="514" spans="14:22" x14ac:dyDescent="0.2">
      <c r="N514" s="20"/>
      <c r="P514" s="1"/>
      <c r="Q514" s="20"/>
      <c r="T514" s="11"/>
      <c r="V514" s="10"/>
    </row>
    <row r="515" spans="14:22" x14ac:dyDescent="0.2">
      <c r="N515" s="20"/>
      <c r="P515" s="1"/>
      <c r="Q515" s="20"/>
      <c r="T515" s="11"/>
      <c r="V515" s="10"/>
    </row>
    <row r="516" spans="14:22" x14ac:dyDescent="0.2">
      <c r="N516" s="20"/>
      <c r="P516" s="1"/>
      <c r="Q516" s="20"/>
      <c r="T516" s="11"/>
      <c r="V516" s="10"/>
    </row>
    <row r="517" spans="14:22" x14ac:dyDescent="0.2">
      <c r="N517" s="20"/>
      <c r="P517" s="1"/>
      <c r="Q517" s="20"/>
      <c r="T517" s="11"/>
      <c r="V517" s="10"/>
    </row>
    <row r="518" spans="14:22" x14ac:dyDescent="0.2">
      <c r="N518" s="20"/>
      <c r="P518" s="1"/>
      <c r="Q518" s="20"/>
      <c r="T518" s="11"/>
      <c r="V518" s="10"/>
    </row>
    <row r="519" spans="14:22" x14ac:dyDescent="0.2">
      <c r="N519" s="20"/>
      <c r="P519" s="1"/>
      <c r="Q519" s="20"/>
      <c r="T519" s="11"/>
      <c r="V519" s="10"/>
    </row>
    <row r="520" spans="14:22" x14ac:dyDescent="0.2">
      <c r="N520" s="20"/>
      <c r="P520" s="1"/>
      <c r="Q520" s="20"/>
      <c r="T520" s="11"/>
      <c r="V520" s="10"/>
    </row>
    <row r="521" spans="14:22" x14ac:dyDescent="0.2">
      <c r="N521" s="20"/>
      <c r="P521" s="1"/>
      <c r="Q521" s="20"/>
      <c r="T521" s="11"/>
      <c r="V521" s="10"/>
    </row>
    <row r="522" spans="14:22" x14ac:dyDescent="0.2">
      <c r="N522" s="20"/>
      <c r="P522" s="1"/>
      <c r="Q522" s="20"/>
      <c r="T522" s="11"/>
      <c r="V522" s="10"/>
    </row>
    <row r="523" spans="14:22" x14ac:dyDescent="0.2">
      <c r="N523" s="20"/>
      <c r="P523" s="1"/>
      <c r="Q523" s="20"/>
      <c r="T523" s="11"/>
      <c r="V523" s="10"/>
    </row>
    <row r="524" spans="14:22" x14ac:dyDescent="0.2">
      <c r="N524" s="20"/>
      <c r="P524" s="1"/>
      <c r="Q524" s="20"/>
      <c r="T524" s="11"/>
      <c r="V524" s="10"/>
    </row>
    <row r="525" spans="14:22" x14ac:dyDescent="0.2">
      <c r="N525" s="20"/>
      <c r="P525" s="1"/>
      <c r="Q525" s="20"/>
      <c r="T525" s="11"/>
      <c r="V525" s="10"/>
    </row>
    <row r="526" spans="14:22" x14ac:dyDescent="0.2">
      <c r="N526" s="20"/>
      <c r="P526" s="1"/>
      <c r="Q526" s="20"/>
      <c r="T526" s="11"/>
      <c r="V526" s="10"/>
    </row>
    <row r="527" spans="14:22" x14ac:dyDescent="0.2">
      <c r="N527" s="20"/>
      <c r="P527" s="1"/>
      <c r="Q527" s="20"/>
      <c r="T527" s="11"/>
      <c r="V527" s="10"/>
    </row>
    <row r="528" spans="14:22" x14ac:dyDescent="0.2">
      <c r="N528" s="20"/>
      <c r="P528" s="1"/>
      <c r="Q528" s="20"/>
      <c r="T528" s="11"/>
      <c r="V528" s="10"/>
    </row>
    <row r="529" spans="14:22" x14ac:dyDescent="0.2">
      <c r="N529" s="20"/>
      <c r="P529" s="1"/>
      <c r="Q529" s="20"/>
      <c r="T529" s="11"/>
      <c r="V529" s="10"/>
    </row>
    <row r="530" spans="14:22" x14ac:dyDescent="0.2">
      <c r="N530" s="20"/>
      <c r="P530" s="1"/>
      <c r="Q530" s="20"/>
      <c r="T530" s="11"/>
      <c r="V530" s="10"/>
    </row>
    <row r="531" spans="14:22" x14ac:dyDescent="0.2">
      <c r="N531" s="20"/>
      <c r="P531" s="1"/>
      <c r="Q531" s="20"/>
      <c r="T531" s="11"/>
      <c r="V531" s="10"/>
    </row>
    <row r="532" spans="14:22" x14ac:dyDescent="0.2">
      <c r="N532" s="20"/>
      <c r="P532" s="1"/>
      <c r="Q532" s="20"/>
      <c r="T532" s="11"/>
      <c r="V532" s="10"/>
    </row>
    <row r="533" spans="14:22" x14ac:dyDescent="0.2">
      <c r="N533" s="20"/>
      <c r="P533" s="1"/>
      <c r="Q533" s="20"/>
      <c r="T533" s="11"/>
      <c r="V533" s="10"/>
    </row>
    <row r="534" spans="14:22" x14ac:dyDescent="0.2">
      <c r="N534" s="20"/>
      <c r="P534" s="1"/>
      <c r="Q534" s="20"/>
      <c r="T534" s="11"/>
      <c r="V534" s="10"/>
    </row>
    <row r="535" spans="14:22" x14ac:dyDescent="0.2">
      <c r="N535" s="20"/>
      <c r="P535" s="1"/>
      <c r="Q535" s="20"/>
      <c r="T535" s="11"/>
      <c r="V535" s="10"/>
    </row>
    <row r="536" spans="14:22" x14ac:dyDescent="0.2">
      <c r="N536" s="20"/>
      <c r="P536" s="1"/>
      <c r="Q536" s="20"/>
      <c r="T536" s="11"/>
      <c r="V536" s="10"/>
    </row>
    <row r="537" spans="14:22" x14ac:dyDescent="0.2">
      <c r="N537" s="20"/>
      <c r="P537" s="1"/>
      <c r="Q537" s="20"/>
      <c r="T537" s="11"/>
      <c r="V537" s="10"/>
    </row>
    <row r="538" spans="14:22" x14ac:dyDescent="0.2">
      <c r="N538" s="20"/>
      <c r="P538" s="1"/>
      <c r="Q538" s="20"/>
      <c r="T538" s="11"/>
      <c r="V538" s="10"/>
    </row>
    <row r="539" spans="14:22" x14ac:dyDescent="0.2">
      <c r="N539" s="20"/>
      <c r="P539" s="1"/>
      <c r="Q539" s="20"/>
      <c r="T539" s="11"/>
      <c r="V539" s="10"/>
    </row>
    <row r="540" spans="14:22" x14ac:dyDescent="0.2">
      <c r="N540" s="20"/>
      <c r="P540" s="1"/>
      <c r="Q540" s="20"/>
      <c r="T540" s="11"/>
      <c r="V540" s="10"/>
    </row>
    <row r="541" spans="14:22" x14ac:dyDescent="0.2">
      <c r="N541" s="20"/>
      <c r="P541" s="1"/>
      <c r="Q541" s="20"/>
      <c r="T541" s="11"/>
      <c r="V541" s="10"/>
    </row>
    <row r="542" spans="14:22" x14ac:dyDescent="0.2">
      <c r="N542" s="20"/>
      <c r="P542" s="1"/>
      <c r="Q542" s="20"/>
      <c r="T542" s="11"/>
      <c r="V542" s="10"/>
    </row>
    <row r="543" spans="14:22" x14ac:dyDescent="0.2">
      <c r="N543" s="20"/>
      <c r="P543" s="1"/>
      <c r="Q543" s="20"/>
      <c r="T543" s="11"/>
      <c r="V543" s="10"/>
    </row>
    <row r="544" spans="14:22" x14ac:dyDescent="0.2">
      <c r="O544" s="20"/>
      <c r="P544" s="1"/>
      <c r="T544" s="11"/>
      <c r="U544" s="4"/>
      <c r="V544" s="10"/>
    </row>
    <row r="545" spans="14:22" x14ac:dyDescent="0.2">
      <c r="N545" s="20"/>
      <c r="P545" s="11"/>
      <c r="Q545" s="20"/>
      <c r="T545" s="11"/>
      <c r="V545" s="10"/>
    </row>
    <row r="546" spans="14:22" x14ac:dyDescent="0.2">
      <c r="N546" s="20"/>
      <c r="P546" s="1"/>
      <c r="Q546" s="20"/>
      <c r="T546" s="11"/>
      <c r="V546" s="10"/>
    </row>
    <row r="547" spans="14:22" x14ac:dyDescent="0.2">
      <c r="N547" s="20"/>
      <c r="P547" s="1"/>
      <c r="Q547" s="20"/>
      <c r="T547" s="11"/>
      <c r="V547" s="10"/>
    </row>
    <row r="548" spans="14:22" x14ac:dyDescent="0.2">
      <c r="N548" s="20"/>
      <c r="P548" s="1"/>
      <c r="Q548" s="20"/>
      <c r="T548" s="11"/>
      <c r="V548" s="10"/>
    </row>
    <row r="549" spans="14:22" x14ac:dyDescent="0.2">
      <c r="N549" s="20"/>
      <c r="P549" s="1"/>
      <c r="Q549" s="20"/>
      <c r="T549" s="11"/>
      <c r="V549" s="10"/>
    </row>
    <row r="550" spans="14:22" x14ac:dyDescent="0.2">
      <c r="N550" s="20"/>
      <c r="P550" s="1"/>
      <c r="Q550" s="20"/>
      <c r="T550" s="11"/>
      <c r="V550" s="10"/>
    </row>
    <row r="551" spans="14:22" x14ac:dyDescent="0.2">
      <c r="N551" s="20"/>
      <c r="P551" s="1"/>
      <c r="Q551" s="20"/>
      <c r="T551" s="11"/>
      <c r="V551" s="10"/>
    </row>
    <row r="552" spans="14:22" x14ac:dyDescent="0.2">
      <c r="N552" s="20"/>
      <c r="P552" s="1"/>
      <c r="Q552" s="20"/>
      <c r="T552" s="11"/>
      <c r="V552" s="10"/>
    </row>
    <row r="553" spans="14:22" x14ac:dyDescent="0.2">
      <c r="N553" s="20"/>
      <c r="P553" s="1"/>
      <c r="Q553" s="20"/>
      <c r="T553" s="11"/>
      <c r="V553" s="10"/>
    </row>
    <row r="554" spans="14:22" x14ac:dyDescent="0.2">
      <c r="N554" s="20"/>
      <c r="P554" s="1"/>
      <c r="Q554" s="20"/>
      <c r="T554" s="11"/>
      <c r="V554" s="10"/>
    </row>
    <row r="555" spans="14:22" x14ac:dyDescent="0.2">
      <c r="N555" s="20"/>
      <c r="P555" s="1"/>
      <c r="Q555" s="20"/>
      <c r="T555" s="11"/>
      <c r="V555" s="10"/>
    </row>
    <row r="556" spans="14:22" x14ac:dyDescent="0.2">
      <c r="N556" s="20"/>
      <c r="P556" s="1"/>
      <c r="Q556" s="20"/>
      <c r="T556" s="11"/>
      <c r="V556" s="10"/>
    </row>
    <row r="557" spans="14:22" x14ac:dyDescent="0.2">
      <c r="N557" s="20"/>
      <c r="P557" s="1"/>
      <c r="Q557" s="20"/>
      <c r="T557" s="11"/>
      <c r="V557" s="10"/>
    </row>
    <row r="558" spans="14:22" x14ac:dyDescent="0.2">
      <c r="N558" s="20"/>
      <c r="P558" s="1"/>
      <c r="Q558" s="20"/>
      <c r="T558" s="11"/>
      <c r="V558" s="10"/>
    </row>
    <row r="559" spans="14:22" x14ac:dyDescent="0.2">
      <c r="N559" s="20"/>
      <c r="P559" s="1"/>
      <c r="Q559" s="20"/>
      <c r="T559" s="11"/>
      <c r="V559" s="10"/>
    </row>
    <row r="560" spans="14:22" x14ac:dyDescent="0.2">
      <c r="N560" s="20"/>
      <c r="P560" s="1"/>
      <c r="Q560" s="20"/>
      <c r="T560" s="11"/>
      <c r="V560" s="10"/>
    </row>
    <row r="561" spans="14:22" x14ac:dyDescent="0.2">
      <c r="N561" s="20"/>
      <c r="P561" s="1"/>
      <c r="Q561" s="20"/>
      <c r="T561" s="11"/>
      <c r="V561" s="10"/>
    </row>
    <row r="562" spans="14:22" x14ac:dyDescent="0.2">
      <c r="N562" s="20"/>
      <c r="P562" s="1"/>
      <c r="Q562" s="20"/>
      <c r="T562" s="11"/>
      <c r="V562" s="10"/>
    </row>
    <row r="563" spans="14:22" x14ac:dyDescent="0.2">
      <c r="N563" s="20"/>
      <c r="P563" s="1"/>
      <c r="Q563" s="20"/>
      <c r="T563" s="11"/>
      <c r="V563" s="10"/>
    </row>
    <row r="564" spans="14:22" x14ac:dyDescent="0.2">
      <c r="P564" s="1"/>
    </row>
  </sheetData>
  <autoFilter ref="Z1:Z564"/>
  <sortState ref="A2:AC564">
    <sortCondition ref="A1"/>
  </sortState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7"/>
  <sheetViews>
    <sheetView workbookViewId="0">
      <selection activeCell="B3" sqref="B3"/>
    </sheetView>
  </sheetViews>
  <sheetFormatPr baseColWidth="10" defaultRowHeight="16" x14ac:dyDescent="0.2"/>
  <sheetData>
    <row r="1" spans="1:2" x14ac:dyDescent="0.2">
      <c r="A1" s="29" t="s">
        <v>552</v>
      </c>
      <c r="B1" s="29" t="s">
        <v>553</v>
      </c>
    </row>
    <row r="2" spans="1:2" x14ac:dyDescent="0.2">
      <c r="A2" s="30">
        <v>2016</v>
      </c>
      <c r="B2" s="30">
        <v>8.6999999999999993</v>
      </c>
    </row>
    <row r="3" spans="1:2" x14ac:dyDescent="0.2">
      <c r="A3" s="30">
        <v>2015</v>
      </c>
      <c r="B3" s="30">
        <v>8.43</v>
      </c>
    </row>
    <row r="4" spans="1:2" x14ac:dyDescent="0.2">
      <c r="A4" s="30">
        <v>2014</v>
      </c>
      <c r="B4" s="30">
        <v>8.17</v>
      </c>
    </row>
    <row r="5" spans="1:2" x14ac:dyDescent="0.2">
      <c r="A5" s="30">
        <v>2013</v>
      </c>
      <c r="B5" s="30">
        <v>8.1300000000000008</v>
      </c>
    </row>
    <row r="6" spans="1:2" x14ac:dyDescent="0.2">
      <c r="A6" s="30">
        <v>2012</v>
      </c>
      <c r="B6" s="30">
        <v>7.96</v>
      </c>
    </row>
    <row r="7" spans="1:2" x14ac:dyDescent="0.2">
      <c r="A7" s="30">
        <v>2011</v>
      </c>
      <c r="B7" s="30">
        <v>7.93</v>
      </c>
    </row>
    <row r="8" spans="1:2" x14ac:dyDescent="0.2">
      <c r="A8" s="30">
        <v>2010</v>
      </c>
      <c r="B8" s="30">
        <v>7.89</v>
      </c>
    </row>
    <row r="9" spans="1:2" x14ac:dyDescent="0.2">
      <c r="A9" s="30">
        <v>2009</v>
      </c>
      <c r="B9" s="30">
        <v>7.5</v>
      </c>
    </row>
    <row r="10" spans="1:2" x14ac:dyDescent="0.2">
      <c r="A10" s="30">
        <v>2008</v>
      </c>
      <c r="B10" s="30">
        <v>7.18</v>
      </c>
    </row>
    <row r="11" spans="1:2" x14ac:dyDescent="0.2">
      <c r="A11" s="30">
        <v>2007</v>
      </c>
      <c r="B11" s="30">
        <v>6.88</v>
      </c>
    </row>
    <row r="12" spans="1:2" x14ac:dyDescent="0.2">
      <c r="A12" s="30">
        <v>2006</v>
      </c>
      <c r="B12" s="30">
        <v>6.55</v>
      </c>
    </row>
    <row r="13" spans="1:2" x14ac:dyDescent="0.2">
      <c r="A13" s="30">
        <v>2005</v>
      </c>
      <c r="B13" s="30">
        <v>6.41</v>
      </c>
    </row>
    <row r="14" spans="1:2" x14ac:dyDescent="0.2">
      <c r="A14" s="30">
        <v>2004</v>
      </c>
      <c r="B14" s="30">
        <v>6.21</v>
      </c>
    </row>
    <row r="15" spans="1:2" x14ac:dyDescent="0.2">
      <c r="A15" s="30">
        <v>2003</v>
      </c>
      <c r="B15" s="30">
        <v>6.03</v>
      </c>
    </row>
    <row r="16" spans="1:2" x14ac:dyDescent="0.2">
      <c r="A16" s="30">
        <v>2002</v>
      </c>
      <c r="B16" s="30">
        <v>5.81</v>
      </c>
    </row>
    <row r="17" spans="1:2" x14ac:dyDescent="0.2">
      <c r="A17" s="30">
        <v>2001</v>
      </c>
      <c r="B17" s="30">
        <v>5.66</v>
      </c>
    </row>
    <row r="18" spans="1:2" x14ac:dyDescent="0.2">
      <c r="A18" s="30">
        <v>2000</v>
      </c>
      <c r="B18" s="30">
        <v>5.39</v>
      </c>
    </row>
    <row r="19" spans="1:2" x14ac:dyDescent="0.2">
      <c r="A19" s="30">
        <v>1999</v>
      </c>
      <c r="B19" s="30">
        <v>5.08</v>
      </c>
    </row>
    <row r="20" spans="1:2" x14ac:dyDescent="0.2">
      <c r="A20" s="30">
        <v>1998</v>
      </c>
      <c r="B20" s="30">
        <v>4.6900000000000004</v>
      </c>
    </row>
    <row r="21" spans="1:2" x14ac:dyDescent="0.2">
      <c r="A21" s="30">
        <v>1997</v>
      </c>
      <c r="B21" s="30">
        <v>4.59</v>
      </c>
    </row>
    <row r="22" spans="1:2" x14ac:dyDescent="0.2">
      <c r="A22" s="30">
        <v>1996</v>
      </c>
      <c r="B22" s="30">
        <v>4.42</v>
      </c>
    </row>
    <row r="23" spans="1:2" x14ac:dyDescent="0.2">
      <c r="A23" s="30">
        <v>1995</v>
      </c>
      <c r="B23" s="30">
        <v>4.3499999999999996</v>
      </c>
    </row>
    <row r="24" spans="1:2" x14ac:dyDescent="0.2">
      <c r="A24" s="30">
        <v>1994</v>
      </c>
      <c r="B24" s="30">
        <v>4.18</v>
      </c>
    </row>
    <row r="25" spans="1:2" x14ac:dyDescent="0.2">
      <c r="A25" s="30">
        <v>1993</v>
      </c>
      <c r="B25" s="30">
        <v>4.1399999999999997</v>
      </c>
    </row>
    <row r="26" spans="1:2" x14ac:dyDescent="0.2">
      <c r="A26" s="30">
        <v>1992</v>
      </c>
      <c r="B26" s="30">
        <v>4.1500000000000004</v>
      </c>
    </row>
    <row r="27" spans="1:2" x14ac:dyDescent="0.2">
      <c r="A27" s="30">
        <v>1991</v>
      </c>
      <c r="B27" s="30">
        <v>4.21</v>
      </c>
    </row>
    <row r="28" spans="1:2" x14ac:dyDescent="0.2">
      <c r="A28" s="30">
        <v>1990</v>
      </c>
      <c r="B28" s="30">
        <v>4.2300000000000004</v>
      </c>
    </row>
    <row r="29" spans="1:2" x14ac:dyDescent="0.2">
      <c r="A29" s="30">
        <v>1989</v>
      </c>
      <c r="B29" s="30">
        <v>3.97</v>
      </c>
    </row>
    <row r="30" spans="1:2" x14ac:dyDescent="0.2">
      <c r="A30" s="30">
        <v>1988</v>
      </c>
      <c r="B30" s="30">
        <v>4.1100000000000003</v>
      </c>
    </row>
    <row r="31" spans="1:2" x14ac:dyDescent="0.2">
      <c r="A31" s="30">
        <v>1987</v>
      </c>
      <c r="B31" s="30">
        <v>3.91</v>
      </c>
    </row>
    <row r="32" spans="1:2" x14ac:dyDescent="0.2">
      <c r="A32" s="30">
        <v>1986</v>
      </c>
      <c r="B32" s="30">
        <v>3.71</v>
      </c>
    </row>
    <row r="33" spans="1:2" x14ac:dyDescent="0.2">
      <c r="A33" s="30">
        <v>1985</v>
      </c>
      <c r="B33" s="30">
        <v>3.55</v>
      </c>
    </row>
    <row r="34" spans="1:2" x14ac:dyDescent="0.2">
      <c r="A34" s="30">
        <v>1984</v>
      </c>
      <c r="B34" s="30">
        <v>3.36</v>
      </c>
    </row>
    <row r="35" spans="1:2" x14ac:dyDescent="0.2">
      <c r="A35" s="30">
        <v>1983</v>
      </c>
      <c r="B35" s="30">
        <v>3.15</v>
      </c>
    </row>
    <row r="36" spans="1:2" x14ac:dyDescent="0.2">
      <c r="A36" s="30">
        <v>1982</v>
      </c>
      <c r="B36" s="30">
        <v>2.94</v>
      </c>
    </row>
    <row r="37" spans="1:2" x14ac:dyDescent="0.2">
      <c r="A37" s="30">
        <v>1981</v>
      </c>
      <c r="B37" s="30">
        <v>2.78</v>
      </c>
    </row>
    <row r="38" spans="1:2" x14ac:dyDescent="0.2">
      <c r="A38" s="30">
        <v>1980</v>
      </c>
      <c r="B38" s="30">
        <v>2.69</v>
      </c>
    </row>
    <row r="39" spans="1:2" x14ac:dyDescent="0.2">
      <c r="A39" s="30">
        <v>1979</v>
      </c>
      <c r="B39" s="30">
        <v>2.5099999999999998</v>
      </c>
    </row>
    <row r="40" spans="1:2" x14ac:dyDescent="0.2">
      <c r="A40" s="30">
        <v>1978</v>
      </c>
      <c r="B40" s="30">
        <v>2.34</v>
      </c>
    </row>
    <row r="41" spans="1:2" x14ac:dyDescent="0.2">
      <c r="A41" s="30">
        <v>1977</v>
      </c>
      <c r="B41" s="30">
        <v>2.23</v>
      </c>
    </row>
    <row r="42" spans="1:2" x14ac:dyDescent="0.2">
      <c r="A42" s="30">
        <v>1976</v>
      </c>
      <c r="B42" s="30">
        <v>2.13</v>
      </c>
    </row>
    <row r="43" spans="1:2" x14ac:dyDescent="0.2">
      <c r="A43" s="30">
        <v>1975</v>
      </c>
      <c r="B43" s="30">
        <v>2.0499999999999998</v>
      </c>
    </row>
    <row r="44" spans="1:2" x14ac:dyDescent="0.2">
      <c r="A44" s="30">
        <v>1974</v>
      </c>
      <c r="B44" s="30">
        <v>1.87</v>
      </c>
    </row>
    <row r="45" spans="1:2" x14ac:dyDescent="0.2">
      <c r="A45" s="30">
        <v>1973</v>
      </c>
      <c r="B45" s="30">
        <v>1.77</v>
      </c>
    </row>
    <row r="46" spans="1:2" x14ac:dyDescent="0.2">
      <c r="A46" s="30">
        <v>1972</v>
      </c>
      <c r="B46" s="30">
        <v>1.7</v>
      </c>
    </row>
    <row r="47" spans="1:2" x14ac:dyDescent="0.2">
      <c r="A47" s="30">
        <v>1971</v>
      </c>
      <c r="B47" s="30">
        <v>1.65</v>
      </c>
    </row>
    <row r="48" spans="1:2" x14ac:dyDescent="0.2">
      <c r="A48" s="30">
        <v>1970</v>
      </c>
      <c r="B48" s="30">
        <v>1.55</v>
      </c>
    </row>
    <row r="49" spans="1:2" x14ac:dyDescent="0.2">
      <c r="A49" s="30">
        <v>1969</v>
      </c>
      <c r="B49" s="30">
        <v>1.42</v>
      </c>
    </row>
    <row r="50" spans="1:2" x14ac:dyDescent="0.2">
      <c r="A50" s="30">
        <v>1968</v>
      </c>
      <c r="B50" s="30">
        <v>1.31</v>
      </c>
    </row>
    <row r="51" spans="1:2" x14ac:dyDescent="0.2">
      <c r="A51" s="30">
        <v>1967</v>
      </c>
      <c r="B51" s="30">
        <v>1.2</v>
      </c>
    </row>
    <row r="52" spans="1:2" x14ac:dyDescent="0.2">
      <c r="A52" s="30">
        <v>1966</v>
      </c>
      <c r="B52" s="30">
        <v>1.0900000000000001</v>
      </c>
    </row>
    <row r="53" spans="1:2" x14ac:dyDescent="0.2">
      <c r="A53" s="30">
        <v>1965</v>
      </c>
      <c r="B53" s="30">
        <v>1.01</v>
      </c>
    </row>
    <row r="54" spans="1:2" x14ac:dyDescent="0.2">
      <c r="A54" s="30">
        <v>1964</v>
      </c>
      <c r="B54" s="30">
        <v>0.93</v>
      </c>
    </row>
    <row r="55" spans="1:2" x14ac:dyDescent="0.2">
      <c r="A55" s="30">
        <v>1963</v>
      </c>
      <c r="B55" s="30">
        <v>0.85</v>
      </c>
    </row>
    <row r="56" spans="1:2" x14ac:dyDescent="0.2">
      <c r="A56" s="30">
        <v>1962</v>
      </c>
      <c r="B56" s="30">
        <v>0.7</v>
      </c>
    </row>
    <row r="57" spans="1:2" x14ac:dyDescent="0.2">
      <c r="A57" s="30">
        <v>1961</v>
      </c>
      <c r="B57" s="30">
        <v>0.69</v>
      </c>
    </row>
    <row r="58" spans="1:2" x14ac:dyDescent="0.2">
      <c r="A58" s="30">
        <v>1959</v>
      </c>
      <c r="B58" s="30">
        <v>0.51</v>
      </c>
    </row>
    <row r="59" spans="1:2" x14ac:dyDescent="0.2">
      <c r="A59" s="30">
        <v>1956</v>
      </c>
      <c r="B59" s="30">
        <v>0.5</v>
      </c>
    </row>
    <row r="60" spans="1:2" x14ac:dyDescent="0.2">
      <c r="A60" s="30">
        <v>1954</v>
      </c>
      <c r="B60" s="30">
        <v>0.45</v>
      </c>
    </row>
    <row r="61" spans="1:2" x14ac:dyDescent="0.2">
      <c r="A61" s="30">
        <v>1953</v>
      </c>
      <c r="B61" s="30">
        <v>0.6</v>
      </c>
    </row>
    <row r="62" spans="1:2" x14ac:dyDescent="0.2">
      <c r="A62" s="30">
        <v>1951</v>
      </c>
      <c r="B62" s="30">
        <v>0.53</v>
      </c>
    </row>
    <row r="63" spans="1:2" x14ac:dyDescent="0.2">
      <c r="A63" s="30">
        <v>1949</v>
      </c>
      <c r="B63" s="30">
        <v>0.46</v>
      </c>
    </row>
    <row r="64" spans="1:2" x14ac:dyDescent="0.2">
      <c r="A64" s="30">
        <v>1948</v>
      </c>
      <c r="B64" s="30">
        <v>0.4</v>
      </c>
    </row>
    <row r="65" spans="1:2" x14ac:dyDescent="0.2">
      <c r="A65" s="30">
        <v>1945</v>
      </c>
      <c r="B65" s="30">
        <v>0.35</v>
      </c>
    </row>
    <row r="66" spans="1:2" x14ac:dyDescent="0.2">
      <c r="A66" s="30">
        <v>1944</v>
      </c>
      <c r="B66" s="30">
        <v>0.32</v>
      </c>
    </row>
    <row r="67" spans="1:2" x14ac:dyDescent="0.2">
      <c r="A67" s="30">
        <v>1943</v>
      </c>
      <c r="B67" s="30">
        <v>0.28999999999999998</v>
      </c>
    </row>
    <row r="68" spans="1:2" x14ac:dyDescent="0.2">
      <c r="A68" s="30">
        <v>1942</v>
      </c>
      <c r="B68" s="30">
        <v>0.27</v>
      </c>
    </row>
    <row r="69" spans="1:2" x14ac:dyDescent="0.2">
      <c r="A69" s="30">
        <v>1941</v>
      </c>
      <c r="B69" s="30">
        <v>0.25</v>
      </c>
    </row>
    <row r="70" spans="1:2" x14ac:dyDescent="0.2">
      <c r="A70" s="30">
        <v>1940</v>
      </c>
      <c r="B70" s="30">
        <v>0.24</v>
      </c>
    </row>
    <row r="71" spans="1:2" x14ac:dyDescent="0.2">
      <c r="A71" s="30">
        <v>1939</v>
      </c>
      <c r="B71" s="30">
        <v>0.23</v>
      </c>
    </row>
    <row r="72" spans="1:2" x14ac:dyDescent="0.2">
      <c r="A72" s="30">
        <v>1936</v>
      </c>
      <c r="B72" s="30">
        <v>0.25</v>
      </c>
    </row>
    <row r="73" spans="1:2" x14ac:dyDescent="0.2">
      <c r="A73" s="30">
        <v>1935</v>
      </c>
      <c r="B73" s="30">
        <v>0.24</v>
      </c>
    </row>
    <row r="74" spans="1:2" x14ac:dyDescent="0.2">
      <c r="A74" s="30">
        <v>1934</v>
      </c>
      <c r="B74" s="30">
        <v>0.23</v>
      </c>
    </row>
    <row r="75" spans="1:2" x14ac:dyDescent="0.2">
      <c r="A75" s="30">
        <v>1929</v>
      </c>
      <c r="B75" s="30">
        <v>0.35</v>
      </c>
    </row>
    <row r="76" spans="1:2" x14ac:dyDescent="0.2">
      <c r="A76" s="30">
        <v>1924</v>
      </c>
      <c r="B76" s="30">
        <v>0.25</v>
      </c>
    </row>
    <row r="77" spans="1:2" x14ac:dyDescent="0.2">
      <c r="A77" s="30">
        <v>1910</v>
      </c>
      <c r="B77" s="30">
        <v>7.0000000000000007E-2</v>
      </c>
    </row>
    <row r="78" spans="1:2" x14ac:dyDescent="0.2">
      <c r="A78" s="30"/>
      <c r="B78" s="30"/>
    </row>
    <row r="79" spans="1:2" x14ac:dyDescent="0.2">
      <c r="A79" s="30"/>
      <c r="B79" s="30"/>
    </row>
    <row r="80" spans="1:2" x14ac:dyDescent="0.2">
      <c r="A80" s="30"/>
      <c r="B80" s="30"/>
    </row>
    <row r="81" spans="1:2" x14ac:dyDescent="0.2">
      <c r="A81" s="30"/>
      <c r="B81" s="30"/>
    </row>
    <row r="82" spans="1:2" x14ac:dyDescent="0.2">
      <c r="A82" s="30"/>
      <c r="B82" s="30"/>
    </row>
    <row r="83" spans="1:2" x14ac:dyDescent="0.2">
      <c r="A83" s="30"/>
      <c r="B83" s="30"/>
    </row>
    <row r="84" spans="1:2" x14ac:dyDescent="0.2">
      <c r="A84" s="30"/>
      <c r="B84" s="30"/>
    </row>
    <row r="85" spans="1:2" x14ac:dyDescent="0.2">
      <c r="A85" s="30"/>
      <c r="B85" s="30"/>
    </row>
    <row r="86" spans="1:2" x14ac:dyDescent="0.2">
      <c r="A86" s="30"/>
      <c r="B86" s="30"/>
    </row>
    <row r="87" spans="1:2" x14ac:dyDescent="0.2">
      <c r="A87" s="30"/>
      <c r="B87" s="30"/>
    </row>
    <row r="88" spans="1:2" x14ac:dyDescent="0.2">
      <c r="A88" s="30"/>
      <c r="B88" s="30"/>
    </row>
    <row r="89" spans="1:2" x14ac:dyDescent="0.2">
      <c r="A89" s="30"/>
      <c r="B89" s="30"/>
    </row>
    <row r="90" spans="1:2" x14ac:dyDescent="0.2">
      <c r="A90" s="30"/>
      <c r="B90" s="30"/>
    </row>
    <row r="91" spans="1:2" x14ac:dyDescent="0.2">
      <c r="A91" s="30"/>
      <c r="B91" s="30"/>
    </row>
    <row r="92" spans="1:2" x14ac:dyDescent="0.2">
      <c r="A92" s="30"/>
      <c r="B92" s="30"/>
    </row>
    <row r="93" spans="1:2" x14ac:dyDescent="0.2">
      <c r="A93" s="30"/>
      <c r="B93" s="30"/>
    </row>
    <row r="94" spans="1:2" x14ac:dyDescent="0.2">
      <c r="A94" s="30"/>
      <c r="B94" s="30"/>
    </row>
    <row r="95" spans="1:2" x14ac:dyDescent="0.2">
      <c r="A95" s="30"/>
      <c r="B95" s="30"/>
    </row>
    <row r="96" spans="1:2" x14ac:dyDescent="0.2">
      <c r="A96" s="30"/>
      <c r="B96" s="30"/>
    </row>
    <row r="97" spans="1:2" x14ac:dyDescent="0.2">
      <c r="A97" s="30"/>
      <c r="B97" s="30"/>
    </row>
    <row r="98" spans="1:2" x14ac:dyDescent="0.2">
      <c r="A98" s="30"/>
      <c r="B98" s="30"/>
    </row>
    <row r="99" spans="1:2" x14ac:dyDescent="0.2">
      <c r="A99" s="30"/>
      <c r="B99" s="30"/>
    </row>
    <row r="100" spans="1:2" x14ac:dyDescent="0.2">
      <c r="A100" s="30"/>
      <c r="B100" s="30"/>
    </row>
    <row r="101" spans="1:2" x14ac:dyDescent="0.2">
      <c r="A101" s="30"/>
      <c r="B101" s="30"/>
    </row>
    <row r="102" spans="1:2" x14ac:dyDescent="0.2">
      <c r="A102" s="30"/>
      <c r="B102" s="30"/>
    </row>
    <row r="103" spans="1:2" x14ac:dyDescent="0.2">
      <c r="A103" s="30"/>
      <c r="B103" s="30"/>
    </row>
    <row r="104" spans="1:2" x14ac:dyDescent="0.2">
      <c r="A104" s="30"/>
      <c r="B104" s="30"/>
    </row>
    <row r="105" spans="1:2" x14ac:dyDescent="0.2">
      <c r="A105" s="30"/>
      <c r="B105" s="30"/>
    </row>
    <row r="106" spans="1:2" x14ac:dyDescent="0.2">
      <c r="A106" s="30"/>
      <c r="B106" s="30"/>
    </row>
    <row r="107" spans="1:2" x14ac:dyDescent="0.2">
      <c r="A107" s="30"/>
      <c r="B107" s="30"/>
    </row>
    <row r="108" spans="1:2" x14ac:dyDescent="0.2">
      <c r="A108" s="30"/>
      <c r="B108" s="30"/>
    </row>
    <row r="109" spans="1:2" x14ac:dyDescent="0.2">
      <c r="A109" s="30"/>
      <c r="B109" s="30"/>
    </row>
    <row r="110" spans="1:2" x14ac:dyDescent="0.2">
      <c r="A110" s="30"/>
      <c r="B110" s="30"/>
    </row>
    <row r="111" spans="1:2" x14ac:dyDescent="0.2">
      <c r="A111" s="30"/>
      <c r="B111" s="30"/>
    </row>
    <row r="112" spans="1:2" x14ac:dyDescent="0.2">
      <c r="A112" s="30"/>
      <c r="B112" s="30"/>
    </row>
    <row r="113" spans="1:2" x14ac:dyDescent="0.2">
      <c r="A113" s="30"/>
      <c r="B113" s="30"/>
    </row>
    <row r="114" spans="1:2" x14ac:dyDescent="0.2">
      <c r="A114" s="30"/>
      <c r="B114" s="30"/>
    </row>
    <row r="115" spans="1:2" x14ac:dyDescent="0.2">
      <c r="A115" s="30"/>
      <c r="B115" s="30"/>
    </row>
    <row r="116" spans="1:2" x14ac:dyDescent="0.2">
      <c r="A116" s="30"/>
      <c r="B116" s="30"/>
    </row>
    <row r="117" spans="1:2" x14ac:dyDescent="0.2">
      <c r="A117" s="30"/>
      <c r="B117" s="30"/>
    </row>
    <row r="118" spans="1:2" x14ac:dyDescent="0.2">
      <c r="A118" s="30"/>
      <c r="B118" s="30"/>
    </row>
    <row r="119" spans="1:2" x14ac:dyDescent="0.2">
      <c r="A119" s="30"/>
      <c r="B119" s="30"/>
    </row>
    <row r="120" spans="1:2" x14ac:dyDescent="0.2">
      <c r="A120" s="30"/>
      <c r="B120" s="30"/>
    </row>
    <row r="121" spans="1:2" x14ac:dyDescent="0.2">
      <c r="A121" s="30"/>
      <c r="B121" s="30"/>
    </row>
    <row r="122" spans="1:2" x14ac:dyDescent="0.2">
      <c r="A122" s="30"/>
      <c r="B122" s="30"/>
    </row>
    <row r="123" spans="1:2" x14ac:dyDescent="0.2">
      <c r="A123" s="30"/>
      <c r="B123" s="30"/>
    </row>
    <row r="124" spans="1:2" x14ac:dyDescent="0.2">
      <c r="A124" s="30"/>
      <c r="B124" s="30"/>
    </row>
    <row r="125" spans="1:2" x14ac:dyDescent="0.2">
      <c r="A125" s="30"/>
      <c r="B125" s="30"/>
    </row>
    <row r="126" spans="1:2" x14ac:dyDescent="0.2">
      <c r="A126" s="30"/>
      <c r="B126" s="30"/>
    </row>
    <row r="127" spans="1:2" x14ac:dyDescent="0.2">
      <c r="A127" s="30"/>
      <c r="B127" s="30"/>
    </row>
    <row r="128" spans="1:2" x14ac:dyDescent="0.2">
      <c r="A128" s="30"/>
      <c r="B128" s="30"/>
    </row>
    <row r="129" spans="1:2" x14ac:dyDescent="0.2">
      <c r="A129" s="30"/>
      <c r="B129" s="30"/>
    </row>
    <row r="130" spans="1:2" x14ac:dyDescent="0.2">
      <c r="A130" s="30"/>
      <c r="B130" s="30"/>
    </row>
    <row r="131" spans="1:2" x14ac:dyDescent="0.2">
      <c r="A131" s="30"/>
      <c r="B131" s="30"/>
    </row>
    <row r="132" spans="1:2" x14ac:dyDescent="0.2">
      <c r="A132" s="30"/>
      <c r="B132" s="30"/>
    </row>
    <row r="133" spans="1:2" x14ac:dyDescent="0.2">
      <c r="A133" s="30"/>
      <c r="B133" s="30"/>
    </row>
    <row r="134" spans="1:2" x14ac:dyDescent="0.2">
      <c r="A134" s="30"/>
      <c r="B134" s="30"/>
    </row>
    <row r="135" spans="1:2" x14ac:dyDescent="0.2">
      <c r="A135" s="30"/>
      <c r="B135" s="30"/>
    </row>
    <row r="136" spans="1:2" x14ac:dyDescent="0.2">
      <c r="A136" s="30"/>
      <c r="B136" s="30"/>
    </row>
    <row r="137" spans="1:2" x14ac:dyDescent="0.2">
      <c r="A137" s="30"/>
      <c r="B137" s="30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2.11 (2).csv</vt:lpstr>
      <vt:lpstr>Sheet1</vt:lpstr>
    </vt:vector>
  </TitlesOfParts>
  <Company>Emory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SDL</dc:creator>
  <cp:lastModifiedBy>Microsoft Office User</cp:lastModifiedBy>
  <dcterms:created xsi:type="dcterms:W3CDTF">2016-02-12T00:29:20Z</dcterms:created>
  <dcterms:modified xsi:type="dcterms:W3CDTF">2016-03-22T21:59:34Z</dcterms:modified>
</cp:coreProperties>
</file>